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Bhagalpur!$A$1:$Y$14</definedName>
    <definedName name="_xlnm.Print_Area" localSheetId="10">Darbhanga!$A$1:$Y$15</definedName>
    <definedName name="_xlnm.Print_Area" localSheetId="6">Kosi!$A$1:$Y$10</definedName>
    <definedName name="_xlnm.Print_Area" localSheetId="3">Magadh!$A$1:$AA$31</definedName>
    <definedName name="_xlnm.Print_Area" localSheetId="5">Munger!$A$1:$Y$23</definedName>
    <definedName name="_xlnm.Print_Area" localSheetId="1">'Patna (East)'!$A$1:$X$13</definedName>
    <definedName name="_xlnm.Print_Area" localSheetId="2">'Patna (West)'!$A$1:$X$11</definedName>
    <definedName name="_xlnm.Print_Area" localSheetId="7">Purnea!$A$1:$Y$26</definedName>
    <definedName name="_xlnm.Print_Area" localSheetId="11">Saran!$A$1:$Y$78</definedName>
    <definedName name="_xlnm.Print_Area" localSheetId="0">Summary!$A$1:$W$18</definedName>
    <definedName name="_xlnm.Print_Area" localSheetId="8">'Tirhut (East)'!$A$1:$Y$66</definedName>
    <definedName name="_xlnm.Print_Area" localSheetId="9">'Tirhut (West)'!$A$1:$Y$27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R31" i="7"/>
  <c r="S31"/>
  <c r="T31"/>
  <c r="U31"/>
  <c r="V31"/>
  <c r="W31"/>
  <c r="X31"/>
  <c r="Y31"/>
  <c r="Q31"/>
  <c r="Z31"/>
  <c r="E27" i="8"/>
  <c r="E66" i="16" l="1"/>
  <c r="E23" i="11"/>
  <c r="F31" i="7"/>
  <c r="X10" i="5"/>
  <c r="W10"/>
  <c r="V10"/>
  <c r="U10"/>
  <c r="T10"/>
  <c r="S10"/>
  <c r="R10"/>
  <c r="Q10"/>
  <c r="P10"/>
  <c r="O10"/>
  <c r="P66" i="16"/>
  <c r="L14" i="10" s="1"/>
  <c r="Q66" i="16"/>
  <c r="M14" i="10" s="1"/>
  <c r="R66" i="16"/>
  <c r="N14" i="10" s="1"/>
  <c r="S66" i="16"/>
  <c r="O14" i="10" s="1"/>
  <c r="T66" i="16"/>
  <c r="P14" i="10" s="1"/>
  <c r="U66" i="16"/>
  <c r="Q14" i="10" s="1"/>
  <c r="V66" i="16"/>
  <c r="R14" i="10" s="1"/>
  <c r="W66" i="16"/>
  <c r="U14" i="10" s="1"/>
  <c r="O66" i="16"/>
  <c r="K14" i="10" s="1"/>
  <c r="L9"/>
  <c r="P31" i="7"/>
  <c r="S9" i="10" s="1"/>
  <c r="E15"/>
  <c r="H15" s="1"/>
  <c r="D15"/>
  <c r="G15" s="1"/>
  <c r="O27" i="8"/>
  <c r="K15" i="10" s="1"/>
  <c r="N27" i="8"/>
  <c r="S15" i="10" s="1"/>
  <c r="J27" i="8"/>
  <c r="F15" i="10" s="1"/>
  <c r="I15" s="1"/>
  <c r="E14"/>
  <c r="H14" s="1"/>
  <c r="D14"/>
  <c r="G14" s="1"/>
  <c r="J66" i="16"/>
  <c r="F14" i="10" s="1"/>
  <c r="I14" s="1"/>
  <c r="F8"/>
  <c r="I8" s="1"/>
  <c r="E8"/>
  <c r="H8" s="1"/>
  <c r="D8"/>
  <c r="G8" s="1"/>
  <c r="F7"/>
  <c r="I7" s="1"/>
  <c r="E7"/>
  <c r="H7" s="1"/>
  <c r="D7"/>
  <c r="G7" s="1"/>
  <c r="E11" i="4"/>
  <c r="M13" i="15"/>
  <c r="S7" i="10" s="1"/>
  <c r="E13" i="15"/>
  <c r="X66" i="16"/>
  <c r="V14" i="10" s="1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P15" i="13"/>
  <c r="L16" i="10" s="1"/>
  <c r="Q15" i="13"/>
  <c r="M16" i="10" s="1"/>
  <c r="R15" i="13"/>
  <c r="N16" i="10" s="1"/>
  <c r="S15" i="13"/>
  <c r="O16" i="10" s="1"/>
  <c r="T15" i="13"/>
  <c r="P16" i="10" s="1"/>
  <c r="U15" i="13"/>
  <c r="Q16" i="10" s="1"/>
  <c r="V15" i="13"/>
  <c r="R16" i="10" s="1"/>
  <c r="W15" i="13"/>
  <c r="X15"/>
  <c r="T7" i="10" l="1"/>
  <c r="Y7" s="1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U15" i="10" s="1"/>
  <c r="V27" i="8"/>
  <c r="R15" i="10" s="1"/>
  <c r="U27" i="8"/>
  <c r="Q15" i="10" s="1"/>
  <c r="T27" i="8"/>
  <c r="P15" i="10" s="1"/>
  <c r="S27" i="8"/>
  <c r="O15" i="10" s="1"/>
  <c r="R27" i="8"/>
  <c r="N15" i="10" s="1"/>
  <c r="Q27" i="8"/>
  <c r="M15" i="10" s="1"/>
  <c r="P27" i="8"/>
  <c r="L15" i="10" s="1"/>
  <c r="W11" i="4"/>
  <c r="V8" i="10" s="1"/>
  <c r="V11" i="4"/>
  <c r="U8" i="10" s="1"/>
  <c r="U11" i="4"/>
  <c r="R8" i="10" s="1"/>
  <c r="T11" i="4"/>
  <c r="Q8" i="10" s="1"/>
  <c r="S11" i="4"/>
  <c r="P8" i="10" s="1"/>
  <c r="R11" i="4"/>
  <c r="O8" i="10" s="1"/>
  <c r="Q11" i="4"/>
  <c r="N8" i="10" s="1"/>
  <c r="P11" i="4"/>
  <c r="M8" i="10" s="1"/>
  <c r="O11" i="4"/>
  <c r="L8" i="10" s="1"/>
  <c r="T8" s="1"/>
  <c r="N11" i="4"/>
  <c r="K8" i="10" s="1"/>
  <c r="M11" i="4"/>
  <c r="S8" i="10" s="1"/>
  <c r="D17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V12"/>
  <c r="U12"/>
  <c r="R12"/>
  <c r="Q12"/>
  <c r="P12"/>
  <c r="O12"/>
  <c r="N12"/>
  <c r="M12"/>
  <c r="L12"/>
  <c r="K12"/>
  <c r="N10" i="5"/>
  <c r="S12" i="10" s="1"/>
  <c r="E10" i="5"/>
  <c r="D12" i="10" s="1"/>
  <c r="G12" s="1"/>
  <c r="T15" l="1"/>
  <c r="Y15" s="1"/>
  <c r="Y8"/>
  <c r="T14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M9"/>
  <c r="N9"/>
  <c r="O9"/>
  <c r="P9"/>
  <c r="Q9"/>
  <c r="R9"/>
  <c r="U9"/>
  <c r="V9"/>
  <c r="K9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Y12" s="1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<sst xmlns="http://schemas.openxmlformats.org/spreadsheetml/2006/main" count="1161" uniqueCount="650">
  <si>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</si>
  <si>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</si>
  <si>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</si>
  <si>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</si>
  <si>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</si>
  <si>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</si>
  <si>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</si>
  <si>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</si>
  <si>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</si>
  <si>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</si>
  <si>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</si>
  <si>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</si>
  <si>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</si>
  <si>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</si>
  <si>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</si>
  <si>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</si>
  <si>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</si>
  <si>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</si>
  <si>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</si>
  <si>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</si>
  <si>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</si>
  <si>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</si>
  <si>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</si>
  <si>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</si>
  <si>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</si>
  <si>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</si>
  <si>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</si>
  <si>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</si>
  <si>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</si>
  <si>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</si>
  <si>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</si>
  <si>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</si>
  <si>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</si>
  <si>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</si>
  <si>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</si>
  <si>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</si>
  <si>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</si>
  <si>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</si>
  <si>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</si>
  <si>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</si>
  <si>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</si>
  <si>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</si>
  <si>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</si>
  <si>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</si>
  <si>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</si>
  <si>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</si>
  <si>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</si>
  <si>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</si>
  <si>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</si>
  <si>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</si>
  <si>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</si>
  <si>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</si>
  <si>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</si>
  <si>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</si>
  <si>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</si>
  <si>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</si>
  <si>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</si>
  <si>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</si>
  <si>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</si>
  <si>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</si>
  <si>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</si>
  <si>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</si>
  <si>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</si>
  <si>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</si>
  <si>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</si>
  <si>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</si>
  <si>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</si>
  <si>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</si>
  <si>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</si>
  <si>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</si>
  <si>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</si>
  <si>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</si>
  <si>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</si>
  <si>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</si>
  <si>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</si>
  <si>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</si>
  <si>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</si>
  <si>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</si>
  <si>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</si>
  <si>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</si>
  <si>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</si>
  <si>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</si>
  <si>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</si>
  <si>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</si>
  <si>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</si>
  <si>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</si>
  <si>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</si>
  <si>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</si>
  <si>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</si>
  <si>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</si>
  <si>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</si>
  <si>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</si>
  <si>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</si>
  <si>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</si>
  <si>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</si>
  <si>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</si>
  <si>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</si>
  <si>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</si>
  <si>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</si>
  <si>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</si>
  <si>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</si>
  <si>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</si>
  <si>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</si>
  <si>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</si>
  <si>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</si>
  <si>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</si>
  <si>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</si>
  <si>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</si>
  <si>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</si>
  <si>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</si>
  <si>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</si>
  <si>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</si>
  <si>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</si>
  <si>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</si>
  <si>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</si>
  <si>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</si>
  <si>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</si>
  <si>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</si>
  <si>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</si>
  <si>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</si>
  <si>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</si>
  <si>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</si>
  <si>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</si>
  <si>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</si>
  <si>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</si>
  <si>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</si>
  <si>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</si>
  <si>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</si>
  <si>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</si>
  <si>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</si>
  <si>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</si>
  <si>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</si>
  <si>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</si>
  <si>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</si>
  <si>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</si>
  <si>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</si>
  <si>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</si>
  <si>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</si>
  <si>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</si>
  <si>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</si>
  <si>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</si>
  <si>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</si>
  <si>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</si>
  <si>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</si>
  <si>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</si>
  <si>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</si>
  <si>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</si>
  <si>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</si>
  <si>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</si>
  <si>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</si>
  <si>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</si>
  <si>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</si>
  <si>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</si>
  <si>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</si>
  <si>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</si>
  <si>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</si>
  <si>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</si>
  <si>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</si>
  <si>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</si>
  <si>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</si>
  <si>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</si>
  <si>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</si>
  <si>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</si>
  <si>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</si>
  <si>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</si>
  <si>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</si>
  <si>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</si>
  <si>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</si>
  <si>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</si>
  <si>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</si>
  <si>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</si>
  <si>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</si>
  <si>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</si>
  <si>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</si>
  <si>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</si>
  <si>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</si>
  <si>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</si>
  <si>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</si>
  <si>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</si>
  <si>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</si>
  <si>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</si>
  <si>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</si>
  <si>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</si>
  <si>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High School, Sardha</t>
  </si>
  <si>
    <t>Adarsh High School, Ghorgha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</si>
  <si>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</si>
  <si>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</si>
  <si>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</si>
  <si>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</si>
  <si>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</si>
  <si>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</si>
  <si>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</si>
  <si>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</si>
  <si>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</si>
  <si>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</si>
  <si>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</si>
  <si>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</si>
  <si>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</si>
  <si>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</si>
  <si>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</si>
  <si>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</si>
  <si>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</si>
  <si>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</si>
  <si>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</si>
  <si>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</si>
  <si>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</si>
  <si>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</si>
  <si>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</si>
  <si>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</si>
  <si>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</si>
  <si>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</si>
  <si>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</si>
  <si>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</si>
  <si>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</si>
  <si>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</si>
  <si>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</si>
  <si>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</si>
  <si>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</si>
  <si>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</si>
  <si>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</si>
  <si>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</si>
  <si>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</si>
  <si>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</si>
  <si>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</si>
  <si>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</si>
  <si>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</si>
  <si>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</si>
  <si>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</si>
  <si>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</si>
  <si>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</si>
  <si>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</si>
  <si>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</si>
  <si>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</si>
  <si>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</si>
  <si>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</si>
  <si>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</si>
  <si>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</si>
  <si>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</si>
  <si>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</si>
  <si>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</si>
  <si>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</si>
  <si>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</si>
  <si>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</si>
  <si>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</si>
  <si>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</si>
  <si>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</si>
  <si>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</si>
  <si>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</si>
  <si>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</si>
  <si>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</si>
  <si>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</si>
  <si>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</si>
  <si>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</si>
  <si>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</si>
  <si>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</si>
  <si>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</si>
  <si>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</si>
  <si>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</si>
  <si>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</si>
  <si>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</si>
  <si>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</si>
  <si>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</si>
  <si>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</si>
  <si>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Shree Gandhi High School, Parihar</t>
  </si>
  <si>
    <t>High School, Koiriya Pipra</t>
  </si>
  <si>
    <t>Praject Girl's High School, Gorhari</t>
  </si>
  <si>
    <t>Shree Sutha High School, Balha</t>
  </si>
  <si>
    <t>HSS-38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</si>
  <si>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</si>
  <si>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</si>
  <si>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</si>
  <si>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</si>
  <si>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</si>
  <si>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</si>
  <si>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</si>
  <si>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</si>
  <si>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</si>
  <si>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</si>
  <si>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</si>
  <si>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</si>
  <si>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</si>
  <si>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</si>
  <si>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</si>
  <si>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</si>
  <si>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</si>
  <si>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</si>
  <si>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</si>
  <si>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</si>
  <si>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</si>
  <si>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</si>
  <si>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</si>
  <si>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</si>
  <si>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</si>
  <si>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</si>
  <si>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</si>
  <si>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ifjgkj</t>
  </si>
  <si>
    <t>mPp fo|ky;] Hkhlok cktkj</t>
  </si>
  <si>
    <t>mPp fo|ky;] [kSjok fo".kqiqj</t>
  </si>
  <si>
    <t>:Uuh lSniqj</t>
  </si>
  <si>
    <t>mPp fo|ky;] eksjlaM+</t>
  </si>
  <si>
    <t>mPp fo|ky;] fo".kqiqj oklqnso</t>
  </si>
  <si>
    <t>mPp fo|ky;] pankSyh</t>
  </si>
  <si>
    <t>mPp fo|ky;] csylaM+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</si>
  <si>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</si>
  <si>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</si>
  <si>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</si>
  <si>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</si>
  <si>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</si>
  <si>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</si>
  <si>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</si>
  <si>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</si>
  <si>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</si>
  <si>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</si>
  <si>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</si>
  <si>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</si>
  <si>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</si>
  <si>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</si>
  <si>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</si>
  <si>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</si>
  <si>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</si>
  <si>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</si>
  <si>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</si>
  <si>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</si>
  <si>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</si>
  <si>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</si>
  <si>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</si>
  <si>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</si>
  <si>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</si>
  <si>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</si>
  <si>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</si>
  <si>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</si>
  <si>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</si>
  <si>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</si>
  <si>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</si>
  <si>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</si>
  <si>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</si>
  <si>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</si>
  <si>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</si>
  <si>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</si>
  <si>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</si>
  <si>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</si>
  <si>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</si>
  <si>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</si>
  <si>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</si>
  <si>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</si>
  <si>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</si>
  <si>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</si>
  <si>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</si>
  <si>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</si>
  <si>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</si>
  <si>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</si>
  <si>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</si>
  <si>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</si>
  <si>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</si>
  <si>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</si>
  <si>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</si>
  <si>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</si>
  <si>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</si>
  <si>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</si>
  <si>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</si>
  <si>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</si>
  <si>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</si>
  <si>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</si>
  <si>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</si>
  <si>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</si>
  <si>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</si>
  <si>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</si>
  <si>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</si>
  <si>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</si>
  <si>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</si>
  <si>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</si>
  <si>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</si>
  <si>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</si>
  <si>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</si>
  <si>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</si>
  <si>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</si>
  <si>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>fo|kifr uxj</t>
  </si>
  <si>
    <t>fo|kifr uxj mPp fo|ky; em ckftriqj</t>
  </si>
  <si>
    <t>foHkwfriqj</t>
  </si>
  <si>
    <t>mPp fo|ky;] pdgcho foHkwfriqj</t>
  </si>
  <si>
    <t>xk¡/kh Lekjd nkŒ mPp fo|ky;] oYyhiqj</t>
  </si>
  <si>
    <t>mPp fo|ky;] uoknk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</si>
  <si>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</si>
  <si>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</si>
  <si>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</si>
  <si>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</si>
  <si>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</si>
  <si>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</si>
  <si>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</si>
  <si>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</si>
  <si>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</si>
  <si>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</si>
  <si>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</si>
  <si>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</si>
  <si>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</si>
  <si>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</si>
  <si>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</si>
  <si>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</si>
  <si>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</si>
  <si>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</si>
  <si>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</si>
  <si>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</si>
  <si>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</si>
  <si>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</si>
  <si>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</si>
  <si>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</si>
  <si>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</si>
  <si>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</si>
  <si>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</si>
  <si>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</si>
  <si>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</si>
  <si>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</si>
  <si>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</si>
  <si>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</si>
  <si>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</si>
  <si>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</si>
  <si>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</si>
  <si>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</si>
  <si>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</si>
  <si>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</si>
  <si>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</si>
  <si>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</si>
  <si>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</si>
  <si>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</si>
  <si>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</si>
  <si>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</si>
  <si>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</si>
  <si>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</si>
  <si>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</si>
  <si>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</si>
  <si>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</si>
  <si>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</si>
  <si>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</si>
  <si>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</si>
  <si>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</si>
  <si>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</si>
  <si>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</si>
  <si>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</si>
  <si>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</si>
  <si>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</si>
  <si>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</si>
  <si>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>Ramajee mishra &amp; co sirisia sasamusa gopalganj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</si>
  <si>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</si>
  <si>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</si>
  <si>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</si>
  <si>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</si>
  <si>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</si>
  <si>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</si>
  <si>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</si>
  <si>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</si>
  <si>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</si>
  <si>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</si>
  <si>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</si>
  <si>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</si>
  <si>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</si>
  <si>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</si>
  <si>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</si>
  <si>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</si>
  <si>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</si>
  <si>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</si>
  <si>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</si>
  <si>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</si>
  <si>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</si>
  <si>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</si>
  <si>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</si>
  <si>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</si>
  <si>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</si>
  <si>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</si>
  <si>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</si>
  <si>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</si>
  <si>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</si>
  <si>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</si>
  <si>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</si>
  <si>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</si>
  <si>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</si>
  <si>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</si>
  <si>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</si>
  <si>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</si>
  <si>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</si>
  <si>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</si>
  <si>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</si>
  <si>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</si>
  <si>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</si>
  <si>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</si>
  <si>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</si>
  <si>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</si>
  <si>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</si>
  <si>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</si>
  <si>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</si>
  <si>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</si>
  <si>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</si>
  <si>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</si>
  <si>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</si>
  <si>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</si>
  <si>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</si>
  <si>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</si>
  <si>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</si>
  <si>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</si>
  <si>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</si>
  <si>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</si>
  <si>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</si>
  <si>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</si>
  <si>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</si>
  <si>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</si>
  <si>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</si>
  <si>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</si>
  <si>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</si>
  <si>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</si>
  <si>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</si>
  <si>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</si>
  <si>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</si>
  <si>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</si>
  <si>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</si>
  <si>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</si>
  <si>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</si>
  <si>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</si>
  <si>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</si>
  <si>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</si>
  <si>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</si>
  <si>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</si>
  <si>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</si>
  <si>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</si>
  <si>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</si>
  <si>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</si>
  <si>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</si>
  <si>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</si>
  <si>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</si>
  <si>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</si>
  <si>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</si>
  <si>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</si>
  <si>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</si>
  <si>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</si>
  <si>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</si>
  <si>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</si>
  <si>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Total (HSS)</t>
  </si>
  <si>
    <t>Land Problem</t>
  </si>
  <si>
    <t>tree</t>
  </si>
  <si>
    <t>Tree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</si>
  <si>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</si>
  <si>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</si>
  <si>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</si>
  <si>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</si>
  <si>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</si>
  <si>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</si>
  <si>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</si>
  <si>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</si>
  <si>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</si>
  <si>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</si>
  <si>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</si>
  <si>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</si>
  <si>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</si>
  <si>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</si>
  <si>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</si>
  <si>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</si>
  <si>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</si>
  <si>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</si>
  <si>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</si>
  <si>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</si>
  <si>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</si>
  <si>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</si>
  <si>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</si>
  <si>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</si>
  <si>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</si>
  <si>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</si>
  <si>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</si>
  <si>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</si>
  <si>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</si>
  <si>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</si>
  <si>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</si>
  <si>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</si>
  <si>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</si>
  <si>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 xml:space="preserve">BHAWANI BUILDCON   AND PROJECT PVT LTD, 9835287922
</t>
  </si>
  <si>
    <t>Layout</t>
  </si>
  <si>
    <t>BIRENDRA KUMAR       SINGH, KATIHAR, 9473440405</t>
  </si>
  <si>
    <t>Umakant Singh, 9431096239</t>
  </si>
  <si>
    <t xml:space="preserve">Manohar Kumar, AT+P.O.- Dumari Kala, P.S.- Mejorganj, Distt.- Sitamarhi, Bihar.
</t>
  </si>
  <si>
    <t>High School, Mahinam Pohaddi</t>
  </si>
  <si>
    <t>HSS- 91</t>
  </si>
  <si>
    <t>HSS- 92</t>
  </si>
  <si>
    <t>HSS- 93</t>
  </si>
  <si>
    <t>HSS-108</t>
  </si>
  <si>
    <t>MS REETA RANJAN, KUDHANI, MUZAFFARPUR, 9162406190</t>
  </si>
  <si>
    <t>DEVENDRA AND DEVENDRA INFRASTRUCTURE PRIVATE LIMITED, PATNA, 9304417600</t>
  </si>
  <si>
    <t>MADHAV CONSTRUCTION,DARBHANGA, 9835288951, 9234460951</t>
  </si>
  <si>
    <t>High School, Sashamusa</t>
  </si>
  <si>
    <t>High School, Ratanpura</t>
  </si>
  <si>
    <t>A R            ENTERPRISES</t>
  </si>
  <si>
    <t>HSS-8 (A)</t>
  </si>
  <si>
    <t>HSS-8 (B)</t>
  </si>
  <si>
    <t>HSS-8 (C)</t>
  </si>
  <si>
    <t>RAJARAM PRASAD NOUMA</t>
  </si>
  <si>
    <t xml:space="preserve">NAVIN KUMAR </t>
  </si>
  <si>
    <t>BRICKS LINER INFRA. PVT LTD.</t>
  </si>
  <si>
    <t>HSS-19 (A)</t>
  </si>
  <si>
    <t>HSS-19 (B)</t>
  </si>
  <si>
    <t>HSS-20 (A)</t>
  </si>
  <si>
    <t>HSS-20 (B)</t>
  </si>
  <si>
    <t>HSS-20 (C)</t>
  </si>
  <si>
    <t>M/S AASTHA AND SAUMYA CONS.</t>
  </si>
  <si>
    <t>Ms P N S Construction,9939704356</t>
  </si>
  <si>
    <t>H.S.S-107 (A)</t>
  </si>
  <si>
    <t>H.S.S-107 (B)</t>
  </si>
  <si>
    <t>H.S.S-107 (C)</t>
  </si>
  <si>
    <t>H.S.S-107 (D)</t>
  </si>
  <si>
    <t>H.S.S-107 (E)</t>
  </si>
  <si>
    <t>SAI HIGHWAY AND BUILDERS PVT LTD,9771455967</t>
  </si>
  <si>
    <t>MS TRIBHUWAN PD SINGH AND COMPANY,8877113003</t>
  </si>
  <si>
    <t>RINKU KUMAR,9006180994</t>
  </si>
  <si>
    <t>HSS-36 (A)</t>
  </si>
  <si>
    <t>HSS-36 (B)</t>
  </si>
  <si>
    <t>HSS-36 (C)</t>
  </si>
  <si>
    <t>MANOHAR KUMAR,</t>
  </si>
  <si>
    <t>SANJEEV KUMAR</t>
  </si>
  <si>
    <t>HSS-37 (A)</t>
  </si>
  <si>
    <t>HSS-37 (B)</t>
  </si>
  <si>
    <t>HSS-37 (C)</t>
  </si>
  <si>
    <t>GLOBAL INFRASTRUCTURE</t>
  </si>
  <si>
    <t>HSS-39 (A)</t>
  </si>
  <si>
    <t>HSS-39 (B)</t>
  </si>
  <si>
    <t>HSS-39 (C)</t>
  </si>
  <si>
    <t>SHARDA CONSTRUCTION, PATNA ,9709400379</t>
  </si>
  <si>
    <t>H.S.S- 72 (A)</t>
  </si>
  <si>
    <t>H.S.S- 72 (B)</t>
  </si>
  <si>
    <t>MANOJ KUMAR AZAD,9431636894</t>
  </si>
  <si>
    <t>H.S.S- 73 (A)</t>
  </si>
  <si>
    <t>H.S.S- 73 (B)</t>
  </si>
  <si>
    <t>SIENN SECURITY PRIVATE LIMITED,9708011111</t>
  </si>
  <si>
    <t>Mother India Cons PVT LTD.</t>
  </si>
  <si>
    <t>MS SHEEL CONSTRUCTION, 9430081574</t>
  </si>
  <si>
    <t>AKHILESH KUMAR CHAUDHARI,9431415700</t>
  </si>
  <si>
    <t>H.S.S- 74 (A)</t>
  </si>
  <si>
    <t>H.S.S- 74 (B)</t>
  </si>
  <si>
    <t>MS DIVYA CONSTRUCTION,9939099775</t>
  </si>
  <si>
    <t>H.S.S- 75 (A)</t>
  </si>
  <si>
    <t>H.S.S- 75 (B)</t>
  </si>
  <si>
    <t>PROGRESSIVE  CONSTRUCTION,8873163000</t>
  </si>
  <si>
    <t>MANOHAR  KUMAR,9430218256</t>
  </si>
  <si>
    <t>H.S.S- 95 (A)</t>
  </si>
  <si>
    <t>H.S.S- 95 (B)</t>
  </si>
  <si>
    <t>MS SARASWATI COMPANY,9431491241</t>
  </si>
  <si>
    <t>DAYA  SAGAR   PRASAD,9471097581, 9931004361</t>
  </si>
  <si>
    <t>RITA DEVI,9835005728</t>
  </si>
  <si>
    <t>CHANDRA                 PRAKASH,9471232746</t>
  </si>
  <si>
    <t>BALINDRA  SINGH, 9472288573</t>
  </si>
  <si>
    <t>ALOK KUMAR., EAST CHAMPARAN, 9631044077</t>
  </si>
  <si>
    <t>Date:-31.03.2015</t>
  </si>
  <si>
    <t>Hand over</t>
  </si>
  <si>
    <t>Sarda Construction</t>
  </si>
  <si>
    <t>x</t>
  </si>
  <si>
    <t>Water logging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</si>
</sst>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Kruti Dev 010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4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0" borderId="1" xfId="0" applyFont="1" applyBorder="1"/>
    <xf numFmtId="0" fontId="25" fillId="3" borderId="1" xfId="0" applyFont="1" applyFill="1" applyBorder="1"/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/>
    <xf numFmtId="0" fontId="25" fillId="0" borderId="1" xfId="0" applyFont="1" applyBorder="1" applyAlignment="1">
      <alignment horizontal="center" vertical="center"/>
    </xf>
    <xf numFmtId="164" fontId="29" fillId="3" borderId="1" xfId="1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wrapText="1"/>
    </xf>
    <xf numFmtId="0" fontId="25" fillId="3" borderId="0" xfId="0" applyFont="1" applyFill="1"/>
    <xf numFmtId="0" fontId="25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2" borderId="7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center"/>
    </xf>
    <xf numFmtId="0" fontId="38" fillId="0" borderId="5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 wrapText="1"/>
    </xf>
    <xf numFmtId="0" fontId="4" fillId="0" borderId="1" xfId="0" applyFont="1" applyBorder="1"/>
    <xf numFmtId="0" fontId="18" fillId="0" borderId="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25" fillId="3" borderId="5" xfId="0" applyFont="1" applyFill="1" applyBorder="1"/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wrapText="1"/>
    </xf>
    <xf numFmtId="0" fontId="32" fillId="0" borderId="5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wrapText="1"/>
    </xf>
    <xf numFmtId="44" fontId="10" fillId="0" borderId="1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/>
    <xf numFmtId="0" fontId="0" fillId="0" borderId="7" xfId="0" applyFont="1" applyBorder="1"/>
    <xf numFmtId="0" fontId="0" fillId="0" borderId="5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M8" sqref="M8"/>
    </sheetView>
  </sheetViews>
  <sheetFormatPr defaultRowHeight="15"/>
  <cols>
    <col min="1" max="1" width="3.85546875" style="15" customWidth="1"/>
    <col min="2" max="2" width="1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294" t="s">
        <v>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5">
      <c r="A3" s="305" t="s">
        <v>127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495" t="s">
        <v>645</v>
      </c>
      <c r="W3" s="496"/>
    </row>
    <row r="4" spans="1:25" ht="15" customHeight="1">
      <c r="A4" s="307" t="s">
        <v>0</v>
      </c>
      <c r="B4" s="306" t="s">
        <v>21</v>
      </c>
      <c r="C4" s="306" t="s">
        <v>22</v>
      </c>
      <c r="D4" s="297" t="s">
        <v>29</v>
      </c>
      <c r="E4" s="298"/>
      <c r="F4" s="304"/>
      <c r="G4" s="297" t="s">
        <v>25</v>
      </c>
      <c r="H4" s="298"/>
      <c r="I4" s="304"/>
      <c r="J4" s="301" t="s">
        <v>20</v>
      </c>
      <c r="K4" s="308" t="s">
        <v>15</v>
      </c>
      <c r="L4" s="308"/>
      <c r="M4" s="308"/>
      <c r="N4" s="308"/>
      <c r="O4" s="308"/>
      <c r="P4" s="308"/>
      <c r="Q4" s="308"/>
      <c r="R4" s="309"/>
      <c r="S4" s="310" t="s">
        <v>28</v>
      </c>
      <c r="T4" s="308"/>
      <c r="U4" s="309"/>
      <c r="V4" s="311" t="s">
        <v>50</v>
      </c>
      <c r="W4" s="314" t="s">
        <v>13</v>
      </c>
    </row>
    <row r="5" spans="1:25" ht="24" customHeight="1">
      <c r="A5" s="307"/>
      <c r="B5" s="306"/>
      <c r="C5" s="306"/>
      <c r="D5" s="299" t="s">
        <v>23</v>
      </c>
      <c r="E5" s="299" t="s">
        <v>26</v>
      </c>
      <c r="F5" s="299" t="s">
        <v>24</v>
      </c>
      <c r="G5" s="299" t="s">
        <v>23</v>
      </c>
      <c r="H5" s="299" t="s">
        <v>26</v>
      </c>
      <c r="I5" s="299" t="s">
        <v>24</v>
      </c>
      <c r="J5" s="302"/>
      <c r="K5" s="317" t="s">
        <v>14</v>
      </c>
      <c r="L5" s="299" t="s">
        <v>9</v>
      </c>
      <c r="M5" s="299" t="s">
        <v>8</v>
      </c>
      <c r="N5" s="297" t="s">
        <v>16</v>
      </c>
      <c r="O5" s="298"/>
      <c r="P5" s="297" t="s">
        <v>17</v>
      </c>
      <c r="Q5" s="298"/>
      <c r="R5" s="299" t="s">
        <v>12</v>
      </c>
      <c r="S5" s="295" t="s">
        <v>6</v>
      </c>
      <c r="T5" s="295" t="s">
        <v>27</v>
      </c>
      <c r="U5" s="295" t="s">
        <v>7</v>
      </c>
      <c r="V5" s="312"/>
      <c r="W5" s="315"/>
    </row>
    <row r="6" spans="1:25" ht="39.75" customHeight="1">
      <c r="A6" s="307"/>
      <c r="B6" s="306"/>
      <c r="C6" s="306"/>
      <c r="D6" s="300"/>
      <c r="E6" s="300"/>
      <c r="F6" s="300"/>
      <c r="G6" s="300"/>
      <c r="H6" s="300"/>
      <c r="I6" s="300"/>
      <c r="J6" s="303"/>
      <c r="K6" s="318"/>
      <c r="L6" s="300"/>
      <c r="M6" s="300"/>
      <c r="N6" s="5" t="s">
        <v>10</v>
      </c>
      <c r="O6" s="5" t="s">
        <v>11</v>
      </c>
      <c r="P6" s="5" t="s">
        <v>10</v>
      </c>
      <c r="Q6" s="5" t="s">
        <v>11</v>
      </c>
      <c r="R6" s="300"/>
      <c r="S6" s="296"/>
      <c r="T6" s="296"/>
      <c r="U6" s="296"/>
      <c r="V6" s="313"/>
      <c r="W6" s="316"/>
      <c r="Y6" t="s">
        <v>30</v>
      </c>
    </row>
    <row r="7" spans="1:25" ht="54.95" customHeight="1">
      <c r="A7" s="153">
        <v>1</v>
      </c>
      <c r="B7" s="172" t="s">
        <v>546</v>
      </c>
      <c r="C7" s="179" t="s">
        <v>549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153">
        <f t="shared" ref="G7:I8" si="0">D7</f>
        <v>4</v>
      </c>
      <c r="H7" s="6">
        <f t="shared" si="0"/>
        <v>5</v>
      </c>
      <c r="I7" s="153">
        <f t="shared" si="0"/>
        <v>543.08000000000004</v>
      </c>
      <c r="J7" s="153"/>
      <c r="K7" s="153">
        <f>'Patna (East)'!N13</f>
        <v>0</v>
      </c>
      <c r="L7" s="153">
        <f>'Patna (East)'!O13</f>
        <v>0</v>
      </c>
      <c r="M7" s="153">
        <f>'Patna (East)'!P13</f>
        <v>0</v>
      </c>
      <c r="N7" s="153">
        <f>'Patna (East)'!Q13</f>
        <v>0</v>
      </c>
      <c r="O7" s="153">
        <f>'Patna (East)'!R13</f>
        <v>0</v>
      </c>
      <c r="P7" s="153">
        <f>'Patna (East)'!S13</f>
        <v>0</v>
      </c>
      <c r="Q7" s="153">
        <f>'Patna (East)'!T13</f>
        <v>1</v>
      </c>
      <c r="R7" s="153">
        <f>'Patna (East)'!U13</f>
        <v>2</v>
      </c>
      <c r="S7" s="185">
        <f>'Patna (East)'!M13</f>
        <v>1</v>
      </c>
      <c r="T7" s="174">
        <f t="shared" ref="T7:T12" si="1">K7+L7+M7+N7+O7+P7+Q7+R7</f>
        <v>3</v>
      </c>
      <c r="U7" s="185">
        <f>'Patna (East)'!V13</f>
        <v>1</v>
      </c>
      <c r="V7" s="169">
        <f>'Patna (East)'!W13</f>
        <v>234.81</v>
      </c>
      <c r="W7" s="171"/>
      <c r="X7" s="4"/>
      <c r="Y7">
        <f>H7-S7-T7-U7</f>
        <v>0</v>
      </c>
    </row>
    <row r="8" spans="1:25" ht="54.95" customHeight="1">
      <c r="A8" s="138">
        <v>2</v>
      </c>
      <c r="B8" s="142" t="s">
        <v>547</v>
      </c>
      <c r="C8" s="180" t="s">
        <v>548</v>
      </c>
      <c r="D8" s="140">
        <f>'Patna (West)'!A10</f>
        <v>3</v>
      </c>
      <c r="E8" s="140">
        <f>'Patna (West)'!E11</f>
        <v>3</v>
      </c>
      <c r="F8" s="140">
        <f>'Patna (West)'!J11</f>
        <v>327.59000000000003</v>
      </c>
      <c r="G8" s="138">
        <f t="shared" si="0"/>
        <v>3</v>
      </c>
      <c r="H8" s="140">
        <f t="shared" si="0"/>
        <v>3</v>
      </c>
      <c r="I8" s="138">
        <f t="shared" si="0"/>
        <v>327.59000000000003</v>
      </c>
      <c r="J8" s="138"/>
      <c r="K8" s="138">
        <f>'Patna (West)'!N11</f>
        <v>0</v>
      </c>
      <c r="L8" s="138">
        <f>'Patna (West)'!O11</f>
        <v>1</v>
      </c>
      <c r="M8" s="138">
        <f>'Patna (West)'!P11</f>
        <v>0</v>
      </c>
      <c r="N8" s="138">
        <f>'Patna (West)'!Q11</f>
        <v>0</v>
      </c>
      <c r="O8" s="138">
        <f>'Patna (West)'!R11</f>
        <v>0</v>
      </c>
      <c r="P8" s="138">
        <f>'Patna (West)'!S11</f>
        <v>0</v>
      </c>
      <c r="Q8" s="138">
        <f>'Patna (West)'!T11</f>
        <v>0</v>
      </c>
      <c r="R8" s="138">
        <f>'Patna (West)'!U11</f>
        <v>0</v>
      </c>
      <c r="S8" s="159">
        <f>'Patna (West)'!M11</f>
        <v>2</v>
      </c>
      <c r="T8" s="174">
        <f t="shared" si="1"/>
        <v>1</v>
      </c>
      <c r="U8" s="159">
        <f>'Patna (West)'!V11</f>
        <v>0</v>
      </c>
      <c r="V8" s="152">
        <f>'Patna (West)'!W11</f>
        <v>0</v>
      </c>
      <c r="W8" s="170"/>
      <c r="X8" s="4"/>
      <c r="Y8">
        <f t="shared" ref="Y8:Y18" si="2">H8-S8-T8-U8</f>
        <v>0</v>
      </c>
    </row>
    <row r="9" spans="1:25" ht="54.95" customHeight="1">
      <c r="A9" s="137">
        <v>3</v>
      </c>
      <c r="B9" s="173" t="s">
        <v>34</v>
      </c>
      <c r="C9" s="181" t="s">
        <v>39</v>
      </c>
      <c r="D9" s="139">
        <f>Magadh!A29</f>
        <v>13</v>
      </c>
      <c r="E9" s="139">
        <f>Magadh!F31</f>
        <v>23</v>
      </c>
      <c r="F9" s="139">
        <f>Magadh!L31</f>
        <v>2503.0100000000002</v>
      </c>
      <c r="G9" s="137">
        <f>D9-1</f>
        <v>12</v>
      </c>
      <c r="H9" s="139">
        <f>E9-(Magadh!F11)</f>
        <v>22</v>
      </c>
      <c r="I9" s="147">
        <f>F9-(Magadh!L11)</f>
        <v>2162.0700000000002</v>
      </c>
      <c r="J9" s="153"/>
      <c r="K9" s="137">
        <f>Magadh!Q31</f>
        <v>0</v>
      </c>
      <c r="L9" s="137">
        <f>Magadh!R31</f>
        <v>1</v>
      </c>
      <c r="M9" s="137">
        <f>Magadh!S31</f>
        <v>0</v>
      </c>
      <c r="N9" s="137">
        <f>Magadh!T31</f>
        <v>3</v>
      </c>
      <c r="O9" s="137">
        <f>Magadh!U31</f>
        <v>7</v>
      </c>
      <c r="P9" s="137">
        <f>Magadh!V31</f>
        <v>1</v>
      </c>
      <c r="Q9" s="137">
        <f>Magadh!W31</f>
        <v>4</v>
      </c>
      <c r="R9" s="137">
        <f>Magadh!X31</f>
        <v>2</v>
      </c>
      <c r="S9" s="149">
        <f>Magadh!P31</f>
        <v>4</v>
      </c>
      <c r="T9" s="149">
        <f t="shared" si="1"/>
        <v>18</v>
      </c>
      <c r="U9" s="149">
        <f>Magadh!Y31</f>
        <v>0</v>
      </c>
      <c r="V9" s="151">
        <f>Magadh!Z31</f>
        <v>546.77</v>
      </c>
      <c r="W9" s="137"/>
      <c r="X9" s="4"/>
      <c r="Y9">
        <f>H9-S9-T9-U9</f>
        <v>0</v>
      </c>
    </row>
    <row r="10" spans="1:25" ht="54.95" customHeight="1">
      <c r="A10" s="137">
        <v>4</v>
      </c>
      <c r="B10" s="172" t="s">
        <v>35</v>
      </c>
      <c r="C10" s="182" t="s">
        <v>550</v>
      </c>
      <c r="D10" s="139">
        <f>Bhagalpur!A11</f>
        <v>2</v>
      </c>
      <c r="E10" s="139">
        <f>Bhagalpur!E14</f>
        <v>6</v>
      </c>
      <c r="F10" s="143">
        <f>Bhagalpur!J14</f>
        <v>619.07808999999997</v>
      </c>
      <c r="G10" s="137">
        <f>D10</f>
        <v>2</v>
      </c>
      <c r="H10" s="139">
        <f>E10</f>
        <v>6</v>
      </c>
      <c r="I10" s="147">
        <f>F10</f>
        <v>619.07808999999997</v>
      </c>
      <c r="J10" s="153"/>
      <c r="K10" s="137">
        <f>Bhagalpur!O14</f>
        <v>0</v>
      </c>
      <c r="L10" s="137">
        <f>Bhagalpur!P14</f>
        <v>0</v>
      </c>
      <c r="M10" s="137">
        <f>Bhagalpur!Q14</f>
        <v>0</v>
      </c>
      <c r="N10" s="137">
        <f>Bhagalpur!R14</f>
        <v>0</v>
      </c>
      <c r="O10" s="137">
        <f>Bhagalpur!S14</f>
        <v>0</v>
      </c>
      <c r="P10" s="137">
        <f>Bhagalpur!T14</f>
        <v>0</v>
      </c>
      <c r="Q10" s="137">
        <f>Bhagalpur!U14</f>
        <v>1</v>
      </c>
      <c r="R10" s="137">
        <f>Bhagalpur!V14</f>
        <v>3</v>
      </c>
      <c r="S10" s="158">
        <f>Bhagalpur!N14</f>
        <v>2</v>
      </c>
      <c r="T10" s="149">
        <f t="shared" si="1"/>
        <v>4</v>
      </c>
      <c r="U10" s="158">
        <f>Bhagalpur!W14</f>
        <v>0</v>
      </c>
      <c r="V10" s="151">
        <f>Bhagalpur!X14</f>
        <v>251.11</v>
      </c>
      <c r="W10" s="154"/>
      <c r="X10" s="4"/>
      <c r="Y10">
        <f t="shared" si="2"/>
        <v>0</v>
      </c>
    </row>
    <row r="11" spans="1:25" ht="54.95" customHeight="1">
      <c r="A11" s="137">
        <v>5</v>
      </c>
      <c r="B11" s="172" t="s">
        <v>36</v>
      </c>
      <c r="C11" s="182" t="s">
        <v>40</v>
      </c>
      <c r="D11" s="139">
        <f>Munger!A18</f>
        <v>10</v>
      </c>
      <c r="E11" s="139">
        <f>Munger!E23</f>
        <v>15</v>
      </c>
      <c r="F11" s="139">
        <f>Munger!J23</f>
        <v>1722.77</v>
      </c>
      <c r="G11" s="137">
        <f>D11-3</f>
        <v>7</v>
      </c>
      <c r="H11" s="141">
        <f>E11-(Munger!E12+Munger!E14+Munger!E15)</f>
        <v>12</v>
      </c>
      <c r="I11" s="139">
        <f>F11-(Munger!J11+Munger!J13+Munger!J16+Munger!J18)</f>
        <v>462.69000000000005</v>
      </c>
      <c r="J11" s="153"/>
      <c r="K11" s="137">
        <f>Munger!O23</f>
        <v>1</v>
      </c>
      <c r="L11" s="137">
        <f>Munger!P23</f>
        <v>1</v>
      </c>
      <c r="M11" s="137">
        <f>Munger!Q23</f>
        <v>0</v>
      </c>
      <c r="N11" s="137">
        <f>Munger!R23</f>
        <v>0</v>
      </c>
      <c r="O11" s="137">
        <f>Munger!S23</f>
        <v>1</v>
      </c>
      <c r="P11" s="137">
        <f>Munger!T23</f>
        <v>0</v>
      </c>
      <c r="Q11" s="137">
        <f>Munger!U23</f>
        <v>2</v>
      </c>
      <c r="R11" s="137">
        <f>Munger!V23</f>
        <v>0</v>
      </c>
      <c r="S11" s="149">
        <f>Munger!N23</f>
        <v>7</v>
      </c>
      <c r="T11" s="149">
        <f t="shared" si="1"/>
        <v>5</v>
      </c>
      <c r="U11" s="149">
        <f>Munger!W23</f>
        <v>0</v>
      </c>
      <c r="V11" s="151">
        <f>Munger!X23</f>
        <v>169.17000000000002</v>
      </c>
      <c r="W11" s="154"/>
      <c r="X11" s="4"/>
      <c r="Y11">
        <f t="shared" si="2"/>
        <v>0</v>
      </c>
    </row>
    <row r="12" spans="1:25" ht="54.95" customHeight="1">
      <c r="A12" s="137">
        <v>6</v>
      </c>
      <c r="B12" s="173" t="s">
        <v>54</v>
      </c>
      <c r="C12" s="182" t="s">
        <v>47</v>
      </c>
      <c r="D12" s="139">
        <f>Kosi!E10</f>
        <v>2</v>
      </c>
      <c r="E12" s="137">
        <f>Kosi!A9</f>
        <v>2</v>
      </c>
      <c r="F12" s="143">
        <f>Kosi!J10</f>
        <v>243.76</v>
      </c>
      <c r="G12" s="137">
        <f t="shared" ref="G12:I13" si="3">D12</f>
        <v>2</v>
      </c>
      <c r="H12" s="139">
        <f t="shared" si="3"/>
        <v>2</v>
      </c>
      <c r="I12" s="147">
        <f t="shared" si="3"/>
        <v>243.76</v>
      </c>
      <c r="J12" s="153"/>
      <c r="K12" s="155">
        <f>Kosi!O10</f>
        <v>1</v>
      </c>
      <c r="L12" s="155">
        <f>Kosi!P10</f>
        <v>1</v>
      </c>
      <c r="M12" s="155">
        <f>Kosi!Q10</f>
        <v>0</v>
      </c>
      <c r="N12" s="155">
        <f>Kosi!R10</f>
        <v>0</v>
      </c>
      <c r="O12" s="155">
        <f>Kosi!S10</f>
        <v>0</v>
      </c>
      <c r="P12" s="155">
        <f>Kosi!T10</f>
        <v>0</v>
      </c>
      <c r="Q12" s="155">
        <f>Kosi!U10</f>
        <v>0</v>
      </c>
      <c r="R12" s="155">
        <f>Kosi!V10</f>
        <v>0</v>
      </c>
      <c r="S12" s="186">
        <f>Kosi!N10</f>
        <v>0</v>
      </c>
      <c r="T12" s="186">
        <f t="shared" si="1"/>
        <v>2</v>
      </c>
      <c r="U12" s="186">
        <f>Kosi!W10</f>
        <v>0</v>
      </c>
      <c r="V12" s="151">
        <f>Kosi!X10</f>
        <v>19.95</v>
      </c>
      <c r="W12" s="154"/>
      <c r="X12" s="4"/>
      <c r="Y12">
        <f t="shared" si="2"/>
        <v>0</v>
      </c>
    </row>
    <row r="13" spans="1:25" ht="54.95" customHeight="1">
      <c r="A13" s="137">
        <v>7</v>
      </c>
      <c r="B13" s="173" t="s">
        <v>33</v>
      </c>
      <c r="C13" s="182" t="s">
        <v>41</v>
      </c>
      <c r="D13" s="139">
        <f>Purnea!A24</f>
        <v>8</v>
      </c>
      <c r="E13" s="137">
        <f>Purnea!E26</f>
        <v>18</v>
      </c>
      <c r="F13" s="143">
        <f>Purnea!J26</f>
        <v>2229.61</v>
      </c>
      <c r="G13" s="137">
        <f t="shared" si="3"/>
        <v>8</v>
      </c>
      <c r="H13" s="139">
        <f t="shared" si="3"/>
        <v>18</v>
      </c>
      <c r="I13" s="147">
        <f t="shared" si="3"/>
        <v>2229.61</v>
      </c>
      <c r="J13" s="153"/>
      <c r="K13" s="155">
        <f>Purnea!O26</f>
        <v>3</v>
      </c>
      <c r="L13" s="155">
        <f>Purnea!P26</f>
        <v>3</v>
      </c>
      <c r="M13" s="155">
        <f>Purnea!Q26</f>
        <v>1</v>
      </c>
      <c r="N13" s="155">
        <f>Purnea!R26</f>
        <v>2</v>
      </c>
      <c r="O13" s="155">
        <f>Purnea!S26</f>
        <v>0</v>
      </c>
      <c r="P13" s="155">
        <f>Purnea!T26</f>
        <v>1</v>
      </c>
      <c r="Q13" s="155">
        <f>Purnea!U26</f>
        <v>3</v>
      </c>
      <c r="R13" s="155">
        <f>Purnea!V26</f>
        <v>5</v>
      </c>
      <c r="S13" s="156">
        <f>Purnea!N26</f>
        <v>0</v>
      </c>
      <c r="T13" s="149">
        <f t="shared" ref="T13:T16" si="4">K13+L13+M13+N13+O13+P13+Q13+R13</f>
        <v>18</v>
      </c>
      <c r="U13" s="156">
        <f>Purnea!W26</f>
        <v>0</v>
      </c>
      <c r="V13" s="151">
        <f>Purnea!X26</f>
        <v>499.26000000000005</v>
      </c>
      <c r="W13" s="154"/>
      <c r="X13" s="4"/>
      <c r="Y13">
        <f t="shared" si="2"/>
        <v>0</v>
      </c>
    </row>
    <row r="14" spans="1:25" ht="54.95" customHeight="1">
      <c r="A14" s="153">
        <v>8</v>
      </c>
      <c r="B14" s="172" t="s">
        <v>544</v>
      </c>
      <c r="C14" s="183" t="s">
        <v>42</v>
      </c>
      <c r="D14" s="6">
        <f>'Tirhut (East)'!A65</f>
        <v>38</v>
      </c>
      <c r="E14" s="153">
        <f>'Tirhut (East)'!E66</f>
        <v>58</v>
      </c>
      <c r="F14" s="175">
        <f>'Tirhut (East)'!J66</f>
        <v>3999.61</v>
      </c>
      <c r="G14" s="153">
        <f>D14-4</f>
        <v>34</v>
      </c>
      <c r="H14" s="176">
        <f>E14-('Tirhut (East)'!E21+'Tirhut (East)'!E26+'Tirhut (East)'!E29+'Tirhut (East)'!E31)</f>
        <v>54</v>
      </c>
      <c r="I14" s="177">
        <f>F14</f>
        <v>3999.61</v>
      </c>
      <c r="J14" s="153"/>
      <c r="K14" s="153">
        <f>'Tirhut (East)'!O66</f>
        <v>1</v>
      </c>
      <c r="L14" s="153">
        <f>'Tirhut (East)'!P66</f>
        <v>5</v>
      </c>
      <c r="M14" s="153">
        <f>'Tirhut (East)'!Q66</f>
        <v>7</v>
      </c>
      <c r="N14" s="153">
        <f>'Tirhut (East)'!R66</f>
        <v>1</v>
      </c>
      <c r="O14" s="153">
        <f>'Tirhut (East)'!S66</f>
        <v>14</v>
      </c>
      <c r="P14" s="153">
        <f>'Tirhut (East)'!T66</f>
        <v>2</v>
      </c>
      <c r="Q14" s="153">
        <f>'Tirhut (East)'!U66</f>
        <v>2</v>
      </c>
      <c r="R14" s="153">
        <f>'Tirhut (East)'!V66</f>
        <v>5</v>
      </c>
      <c r="S14" s="174">
        <f>'Tirhut (East)'!N66</f>
        <v>16</v>
      </c>
      <c r="T14" s="174">
        <f>K14+L14+M14+N14+O14+P14+Q14+R14</f>
        <v>37</v>
      </c>
      <c r="U14" s="174">
        <f>'Tirhut (East)'!W66</f>
        <v>2</v>
      </c>
      <c r="V14" s="169">
        <f>'Tirhut (East)'!X66</f>
        <v>922.48</v>
      </c>
      <c r="W14" s="178"/>
      <c r="X14" s="4"/>
      <c r="Y14">
        <f t="shared" si="2"/>
        <v>-1</v>
      </c>
    </row>
    <row r="15" spans="1:25" ht="54.95" customHeight="1">
      <c r="A15" s="138">
        <v>9</v>
      </c>
      <c r="B15" s="142" t="s">
        <v>545</v>
      </c>
      <c r="C15" s="184" t="s">
        <v>561</v>
      </c>
      <c r="D15" s="140">
        <f>'Tirhut (West)'!A24</f>
        <v>8</v>
      </c>
      <c r="E15" s="138">
        <f>'Tirhut (West)'!E27</f>
        <v>19</v>
      </c>
      <c r="F15" s="144">
        <f>'Tirhut (West)'!J27</f>
        <v>475.19</v>
      </c>
      <c r="G15" s="138">
        <f>D15-1</f>
        <v>7</v>
      </c>
      <c r="H15" s="146">
        <f>E15-('Tirhut (West)'!E15)</f>
        <v>15</v>
      </c>
      <c r="I15" s="148">
        <f>F15-('Tirhut (West)'!J8+'Tirhut (West)'!J12)</f>
        <v>236.67</v>
      </c>
      <c r="J15" s="138"/>
      <c r="K15" s="138">
        <f>'Tirhut (West)'!O27</f>
        <v>3</v>
      </c>
      <c r="L15" s="138">
        <f>'Tirhut (West)'!P27</f>
        <v>1</v>
      </c>
      <c r="M15" s="138">
        <f>'Tirhut (West)'!Q27</f>
        <v>3</v>
      </c>
      <c r="N15" s="138">
        <f>'Tirhut (West)'!R27</f>
        <v>2</v>
      </c>
      <c r="O15" s="138">
        <f>'Tirhut (West)'!S27</f>
        <v>0</v>
      </c>
      <c r="P15" s="138">
        <f>'Tirhut (West)'!T27</f>
        <v>0</v>
      </c>
      <c r="Q15" s="138">
        <f>'Tirhut (West)'!U27</f>
        <v>0</v>
      </c>
      <c r="R15" s="138">
        <f>'Tirhut (West)'!V27</f>
        <v>0</v>
      </c>
      <c r="S15" s="150">
        <f>'Tirhut (West)'!N27</f>
        <v>5</v>
      </c>
      <c r="T15" s="174">
        <f>K15+L15+M15+N15+O15+P15+Q15+R15</f>
        <v>9</v>
      </c>
      <c r="U15" s="150">
        <f>'Tirhut (West)'!W27</f>
        <v>1</v>
      </c>
      <c r="V15" s="152">
        <f>'Tirhut (West)'!X27</f>
        <v>94.67</v>
      </c>
      <c r="W15" s="168"/>
      <c r="X15" s="4"/>
      <c r="Y15">
        <f t="shared" si="2"/>
        <v>0</v>
      </c>
    </row>
    <row r="16" spans="1:25" ht="54.95" customHeight="1">
      <c r="A16" s="137">
        <v>10</v>
      </c>
      <c r="B16" s="173" t="s">
        <v>37</v>
      </c>
      <c r="C16" s="181" t="s">
        <v>543</v>
      </c>
      <c r="D16" s="139">
        <f>Darbhanga!A12</f>
        <v>5</v>
      </c>
      <c r="E16" s="137">
        <f>Darbhanga!E15</f>
        <v>7</v>
      </c>
      <c r="F16" s="143">
        <f>Darbhanga!J15</f>
        <v>818.59999999999991</v>
      </c>
      <c r="G16" s="137">
        <f t="shared" ref="G16:I17" si="5">D16</f>
        <v>5</v>
      </c>
      <c r="H16" s="145">
        <f t="shared" si="5"/>
        <v>7</v>
      </c>
      <c r="I16" s="147">
        <f t="shared" si="5"/>
        <v>818.59999999999991</v>
      </c>
      <c r="J16" s="153"/>
      <c r="K16" s="137">
        <f>Darbhanga!O15</f>
        <v>0</v>
      </c>
      <c r="L16" s="137">
        <f>Darbhanga!P15</f>
        <v>1</v>
      </c>
      <c r="M16" s="137">
        <f>Darbhanga!Q15</f>
        <v>0</v>
      </c>
      <c r="N16" s="137">
        <f>Darbhanga!R15</f>
        <v>2</v>
      </c>
      <c r="O16" s="137">
        <f>Darbhanga!S15</f>
        <v>2</v>
      </c>
      <c r="P16" s="137">
        <f>Darbhanga!T15</f>
        <v>0</v>
      </c>
      <c r="Q16" s="137">
        <f>Darbhanga!U15</f>
        <v>1</v>
      </c>
      <c r="R16" s="137">
        <f>Darbhanga!V15</f>
        <v>0</v>
      </c>
      <c r="S16" s="149">
        <f>Darbhanga!N15</f>
        <v>0</v>
      </c>
      <c r="T16" s="149">
        <f t="shared" si="4"/>
        <v>6</v>
      </c>
      <c r="U16" s="149">
        <f>Darbhanga!W15</f>
        <v>0</v>
      </c>
      <c r="V16" s="151">
        <f>Darbhanga!X15</f>
        <v>127.34</v>
      </c>
      <c r="W16" s="157"/>
      <c r="X16" s="4"/>
      <c r="Y16">
        <f t="shared" si="2"/>
        <v>1</v>
      </c>
    </row>
    <row r="17" spans="1:25" ht="54.95" customHeight="1">
      <c r="A17" s="137">
        <v>11</v>
      </c>
      <c r="B17" s="173" t="s">
        <v>38</v>
      </c>
      <c r="C17" s="182" t="s">
        <v>560</v>
      </c>
      <c r="D17" s="139">
        <f>Saran!A76</f>
        <v>33</v>
      </c>
      <c r="E17" s="137">
        <f>Saran!E78</f>
        <v>70</v>
      </c>
      <c r="F17" s="143">
        <f>Saran!J78</f>
        <v>7983.2999999999993</v>
      </c>
      <c r="G17" s="137">
        <f t="shared" si="5"/>
        <v>33</v>
      </c>
      <c r="H17" s="139">
        <f t="shared" si="5"/>
        <v>70</v>
      </c>
      <c r="I17" s="147">
        <f t="shared" si="5"/>
        <v>7983.2999999999993</v>
      </c>
      <c r="J17" s="153"/>
      <c r="K17" s="137">
        <f>Saran!O78</f>
        <v>0</v>
      </c>
      <c r="L17" s="137">
        <f>Saran!P78</f>
        <v>5</v>
      </c>
      <c r="M17" s="137">
        <f>Saran!Q78</f>
        <v>3</v>
      </c>
      <c r="N17" s="137">
        <f>Saran!R78</f>
        <v>1</v>
      </c>
      <c r="O17" s="137">
        <f>Saran!S78</f>
        <v>15</v>
      </c>
      <c r="P17" s="137">
        <f>Saran!T78</f>
        <v>4</v>
      </c>
      <c r="Q17" s="137">
        <f>Saran!U78</f>
        <v>11</v>
      </c>
      <c r="R17" s="137">
        <f>Saran!V78</f>
        <v>18</v>
      </c>
      <c r="S17" s="149">
        <f>Saran!N78</f>
        <v>13</v>
      </c>
      <c r="T17" s="149">
        <f>K17+L17+M17+N17+O17+P17+Q17+R17</f>
        <v>57</v>
      </c>
      <c r="U17" s="149">
        <f>Saran!W78</f>
        <v>0</v>
      </c>
      <c r="V17" s="151">
        <f>Saran!X78</f>
        <v>2473.639999999999</v>
      </c>
      <c r="W17" s="154"/>
      <c r="X17" s="4"/>
      <c r="Y17">
        <f t="shared" si="2"/>
        <v>0</v>
      </c>
    </row>
    <row r="18" spans="1:25" ht="24" customHeight="1">
      <c r="A18" s="292" t="s">
        <v>534</v>
      </c>
      <c r="B18" s="293"/>
      <c r="C18" s="293"/>
      <c r="D18" s="8">
        <f>SUM(D7:D17)</f>
        <v>126</v>
      </c>
      <c r="E18" s="8">
        <f t="shared" ref="E18:V18" si="6">SUM(E7:E17)</f>
        <v>226</v>
      </c>
      <c r="F18" s="14">
        <f t="shared" si="6"/>
        <v>21465.59809</v>
      </c>
      <c r="G18" s="8">
        <f t="shared" si="6"/>
        <v>117</v>
      </c>
      <c r="H18" s="8">
        <f t="shared" si="6"/>
        <v>214</v>
      </c>
      <c r="I18" s="14">
        <f t="shared" si="6"/>
        <v>19626.058089999999</v>
      </c>
      <c r="J18" s="8">
        <f t="shared" si="6"/>
        <v>0</v>
      </c>
      <c r="K18" s="8">
        <f t="shared" si="6"/>
        <v>9</v>
      </c>
      <c r="L18" s="8">
        <f t="shared" si="6"/>
        <v>19</v>
      </c>
      <c r="M18" s="8">
        <f t="shared" si="6"/>
        <v>14</v>
      </c>
      <c r="N18" s="8">
        <f t="shared" si="6"/>
        <v>11</v>
      </c>
      <c r="O18" s="8">
        <f t="shared" si="6"/>
        <v>39</v>
      </c>
      <c r="P18" s="8">
        <f t="shared" si="6"/>
        <v>8</v>
      </c>
      <c r="Q18" s="8">
        <f t="shared" si="6"/>
        <v>25</v>
      </c>
      <c r="R18" s="8">
        <f t="shared" si="6"/>
        <v>35</v>
      </c>
      <c r="S18" s="8">
        <f t="shared" si="6"/>
        <v>50</v>
      </c>
      <c r="T18" s="8">
        <f t="shared" si="6"/>
        <v>160</v>
      </c>
      <c r="U18" s="8">
        <f t="shared" si="6"/>
        <v>4</v>
      </c>
      <c r="V18" s="14">
        <f t="shared" si="6"/>
        <v>5339.1999999999989</v>
      </c>
      <c r="W18" s="7"/>
      <c r="Y18">
        <f t="shared" si="2"/>
        <v>0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4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20" activePane="bottomLeft" state="frozen"/>
      <selection pane="bottomLeft" activeCell="J21" sqref="J21:J23"/>
    </sheetView>
  </sheetViews>
  <sheetFormatPr defaultRowHeight="15"/>
  <cols>
    <col min="1" max="1" width="4.5703125" style="10" customWidth="1"/>
    <col min="2" max="2" width="12" style="10" bestFit="1" customWidth="1"/>
    <col min="3" max="3" width="13" style="15" customWidth="1"/>
    <col min="4" max="4" width="10.42578125" customWidth="1"/>
    <col min="5" max="5" width="3.7109375" style="10" customWidth="1"/>
    <col min="6" max="6" width="31.7109375" style="15" customWidth="1"/>
    <col min="7" max="7" width="21.140625" style="45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.28515625" style="10" hidden="1" customWidth="1"/>
    <col min="15" max="23" width="4.7109375" customWidth="1"/>
    <col min="24" max="24" width="10.7109375" customWidth="1"/>
    <col min="25" max="25" width="12.85546875" customWidth="1"/>
  </cols>
  <sheetData>
    <row r="1" spans="1:25">
      <c r="A1" s="386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16.5" customHeight="1">
      <c r="A2" s="368" t="str">
        <f>'Patna (West)'!A2</f>
        <v>Progress Report for the construction of HSS ( Sanc. Year 2012 - 13 )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</row>
    <row r="3" spans="1:25">
      <c r="A3" s="372" t="s">
        <v>559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1" t="str">
        <f>Summary!V3</f>
        <v>Date:-31.03.2015</v>
      </c>
      <c r="Y3" s="361"/>
    </row>
    <row r="4" spans="1:25" ht="15" customHeight="1">
      <c r="A4" s="473" t="s">
        <v>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</row>
    <row r="5" spans="1:25" ht="18" customHeight="1">
      <c r="A5" s="319" t="s">
        <v>0</v>
      </c>
      <c r="B5" s="319" t="s">
        <v>1</v>
      </c>
      <c r="C5" s="413" t="s">
        <v>2</v>
      </c>
      <c r="D5" s="319" t="s">
        <v>3</v>
      </c>
      <c r="E5" s="319" t="s">
        <v>0</v>
      </c>
      <c r="F5" s="413" t="s">
        <v>4</v>
      </c>
      <c r="G5" s="413" t="s">
        <v>5</v>
      </c>
      <c r="H5" s="319" t="s">
        <v>5</v>
      </c>
      <c r="I5" s="319" t="s">
        <v>61</v>
      </c>
      <c r="J5" s="319" t="s">
        <v>60</v>
      </c>
      <c r="K5" s="319" t="s">
        <v>31</v>
      </c>
      <c r="L5" s="319" t="s">
        <v>19</v>
      </c>
      <c r="M5" s="319" t="s">
        <v>32</v>
      </c>
      <c r="N5" s="417" t="s">
        <v>15</v>
      </c>
      <c r="O5" s="418"/>
      <c r="P5" s="418"/>
      <c r="Q5" s="418"/>
      <c r="R5" s="418"/>
      <c r="S5" s="418"/>
      <c r="T5" s="418"/>
      <c r="U5" s="418"/>
      <c r="V5" s="418"/>
      <c r="W5" s="419"/>
      <c r="X5" s="319" t="s">
        <v>20</v>
      </c>
      <c r="Y5" s="381" t="s">
        <v>13</v>
      </c>
    </row>
    <row r="6" spans="1:25" ht="29.25" customHeight="1">
      <c r="A6" s="320"/>
      <c r="B6" s="320"/>
      <c r="C6" s="414"/>
      <c r="D6" s="320"/>
      <c r="E6" s="320"/>
      <c r="F6" s="414"/>
      <c r="G6" s="414"/>
      <c r="H6" s="320"/>
      <c r="I6" s="320"/>
      <c r="J6" s="320"/>
      <c r="K6" s="320"/>
      <c r="L6" s="320"/>
      <c r="M6" s="320"/>
      <c r="N6" s="319" t="s">
        <v>6</v>
      </c>
      <c r="O6" s="408" t="s">
        <v>572</v>
      </c>
      <c r="P6" s="319" t="s">
        <v>9</v>
      </c>
      <c r="Q6" s="319" t="s">
        <v>8</v>
      </c>
      <c r="R6" s="420" t="s">
        <v>16</v>
      </c>
      <c r="S6" s="421"/>
      <c r="T6" s="420" t="s">
        <v>17</v>
      </c>
      <c r="U6" s="421"/>
      <c r="V6" s="319" t="s">
        <v>12</v>
      </c>
      <c r="W6" s="319" t="s">
        <v>7</v>
      </c>
      <c r="X6" s="320"/>
      <c r="Y6" s="382"/>
    </row>
    <row r="7" spans="1:25" ht="21.75" customHeight="1">
      <c r="A7" s="321"/>
      <c r="B7" s="321"/>
      <c r="C7" s="450"/>
      <c r="D7" s="321"/>
      <c r="E7" s="321"/>
      <c r="F7" s="450"/>
      <c r="G7" s="450"/>
      <c r="H7" s="321"/>
      <c r="I7" s="321"/>
      <c r="J7" s="321"/>
      <c r="K7" s="321"/>
      <c r="L7" s="321"/>
      <c r="M7" s="321"/>
      <c r="N7" s="321"/>
      <c r="O7" s="409"/>
      <c r="P7" s="321"/>
      <c r="Q7" s="321"/>
      <c r="R7" s="206" t="s">
        <v>10</v>
      </c>
      <c r="S7" s="206" t="s">
        <v>11</v>
      </c>
      <c r="T7" s="206" t="s">
        <v>10</v>
      </c>
      <c r="U7" s="206" t="s">
        <v>11</v>
      </c>
      <c r="V7" s="321"/>
      <c r="W7" s="321"/>
      <c r="X7" s="321"/>
      <c r="Y7" s="383"/>
    </row>
    <row r="8" spans="1:25" ht="35.1" customHeight="1">
      <c r="A8" s="249">
        <v>1</v>
      </c>
      <c r="B8" s="263" t="s">
        <v>637</v>
      </c>
      <c r="C8" s="429" t="s">
        <v>340</v>
      </c>
      <c r="D8" s="429" t="s">
        <v>86</v>
      </c>
      <c r="E8" s="215">
        <v>1</v>
      </c>
      <c r="F8" s="187" t="s">
        <v>341</v>
      </c>
      <c r="G8" s="250" t="s">
        <v>639</v>
      </c>
      <c r="H8" s="1"/>
      <c r="I8" s="1"/>
      <c r="J8" s="325">
        <v>238.52</v>
      </c>
      <c r="K8" s="32"/>
      <c r="L8" s="1"/>
      <c r="M8" s="446" t="s">
        <v>57</v>
      </c>
      <c r="N8" s="32">
        <v>1</v>
      </c>
      <c r="O8" s="1"/>
      <c r="P8" s="1"/>
      <c r="Q8" s="1"/>
      <c r="R8" s="1"/>
      <c r="S8" s="1"/>
      <c r="T8" s="1"/>
      <c r="U8" s="1"/>
      <c r="V8" s="1"/>
      <c r="W8" s="1"/>
      <c r="X8" s="355"/>
      <c r="Y8" s="1"/>
    </row>
    <row r="9" spans="1:25" ht="35.1" customHeight="1">
      <c r="A9" s="249">
        <v>2</v>
      </c>
      <c r="B9" s="263" t="s">
        <v>638</v>
      </c>
      <c r="C9" s="469"/>
      <c r="D9" s="469"/>
      <c r="E9" s="215">
        <v>1</v>
      </c>
      <c r="F9" s="187" t="s">
        <v>342</v>
      </c>
      <c r="G9" s="250" t="s">
        <v>640</v>
      </c>
      <c r="H9" s="1"/>
      <c r="I9" s="1"/>
      <c r="J9" s="326"/>
      <c r="K9" s="32"/>
      <c r="L9" s="1"/>
      <c r="M9" s="447"/>
      <c r="N9" s="32">
        <v>1</v>
      </c>
      <c r="O9" s="1"/>
      <c r="P9" s="1"/>
      <c r="Q9" s="1"/>
      <c r="R9" s="1"/>
      <c r="S9" s="1"/>
      <c r="T9" s="1"/>
      <c r="U9" s="1"/>
      <c r="V9" s="1"/>
      <c r="W9" s="1"/>
      <c r="X9" s="356"/>
      <c r="Y9" s="1"/>
    </row>
    <row r="10" spans="1:25" ht="35.1" customHeight="1">
      <c r="A10" s="325">
        <v>3</v>
      </c>
      <c r="B10" s="374" t="s">
        <v>343</v>
      </c>
      <c r="C10" s="428" t="s">
        <v>344</v>
      </c>
      <c r="D10" s="428" t="s">
        <v>345</v>
      </c>
      <c r="E10" s="215">
        <v>1</v>
      </c>
      <c r="F10" s="187" t="s">
        <v>346</v>
      </c>
      <c r="G10" s="392" t="s">
        <v>542</v>
      </c>
      <c r="H10" s="1"/>
      <c r="I10" s="1"/>
      <c r="J10" s="325">
        <v>236.67</v>
      </c>
      <c r="K10" s="32"/>
      <c r="L10" s="1"/>
      <c r="M10" s="446" t="s">
        <v>57</v>
      </c>
      <c r="N10" s="32"/>
      <c r="O10" s="114"/>
      <c r="P10" s="114"/>
      <c r="Q10" s="34">
        <v>1</v>
      </c>
      <c r="R10" s="1"/>
      <c r="S10" s="1"/>
      <c r="T10" s="1"/>
      <c r="U10" s="1"/>
      <c r="V10" s="1"/>
      <c r="W10" s="1"/>
      <c r="X10" s="1"/>
      <c r="Y10" s="1"/>
    </row>
    <row r="11" spans="1:25" ht="35.1" customHeight="1">
      <c r="A11" s="326"/>
      <c r="B11" s="374"/>
      <c r="C11" s="428"/>
      <c r="D11" s="428"/>
      <c r="E11" s="215">
        <v>2</v>
      </c>
      <c r="F11" s="187" t="s">
        <v>347</v>
      </c>
      <c r="G11" s="394"/>
      <c r="H11" s="1"/>
      <c r="I11" s="1"/>
      <c r="J11" s="326"/>
      <c r="K11" s="32"/>
      <c r="L11" s="1"/>
      <c r="M11" s="447"/>
      <c r="N11" s="32"/>
      <c r="O11" s="114"/>
      <c r="P11" s="114"/>
      <c r="Q11" s="34">
        <v>1</v>
      </c>
      <c r="R11" s="1"/>
      <c r="S11" s="1"/>
      <c r="T11" s="1"/>
      <c r="U11" s="1"/>
      <c r="V11" s="1"/>
      <c r="W11" s="1"/>
      <c r="X11" s="1"/>
      <c r="Y11" s="1"/>
    </row>
    <row r="12" spans="1:25" ht="35.1" customHeight="1">
      <c r="A12" s="378">
        <v>4</v>
      </c>
      <c r="B12" s="374" t="s">
        <v>348</v>
      </c>
      <c r="C12" s="428" t="s">
        <v>344</v>
      </c>
      <c r="D12" s="428" t="s">
        <v>84</v>
      </c>
      <c r="E12" s="215">
        <v>1</v>
      </c>
      <c r="F12" s="187" t="s">
        <v>349</v>
      </c>
      <c r="G12" s="392" t="s">
        <v>95</v>
      </c>
      <c r="H12" s="1"/>
      <c r="I12" s="1"/>
      <c r="J12" s="325"/>
      <c r="K12" s="32"/>
      <c r="L12" s="1"/>
      <c r="M12" s="446" t="s">
        <v>57</v>
      </c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98"/>
      <c r="B13" s="374"/>
      <c r="C13" s="428"/>
      <c r="D13" s="428"/>
      <c r="E13" s="215">
        <v>2</v>
      </c>
      <c r="F13" s="187" t="s">
        <v>350</v>
      </c>
      <c r="G13" s="393"/>
      <c r="H13" s="1"/>
      <c r="I13" s="1"/>
      <c r="J13" s="384"/>
      <c r="K13" s="32"/>
      <c r="L13" s="1"/>
      <c r="M13" s="448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98"/>
      <c r="B14" s="374"/>
      <c r="C14" s="428"/>
      <c r="D14" s="189" t="s">
        <v>351</v>
      </c>
      <c r="E14" s="215">
        <v>3</v>
      </c>
      <c r="F14" s="187" t="s">
        <v>352</v>
      </c>
      <c r="G14" s="393"/>
      <c r="H14" s="1"/>
      <c r="I14" s="1"/>
      <c r="J14" s="384"/>
      <c r="K14" s="32"/>
      <c r="L14" s="1"/>
      <c r="M14" s="448"/>
      <c r="N14" s="3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79"/>
      <c r="B15" s="374"/>
      <c r="C15" s="428"/>
      <c r="D15" s="189"/>
      <c r="E15" s="215">
        <v>4</v>
      </c>
      <c r="F15" s="187" t="s">
        <v>353</v>
      </c>
      <c r="G15" s="394"/>
      <c r="H15" s="1"/>
      <c r="I15" s="1"/>
      <c r="J15" s="326"/>
      <c r="K15" s="32"/>
      <c r="L15" s="1"/>
      <c r="M15" s="447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1" customHeight="1">
      <c r="A16" s="378">
        <v>5</v>
      </c>
      <c r="B16" s="374" t="s">
        <v>354</v>
      </c>
      <c r="C16" s="428" t="s">
        <v>344</v>
      </c>
      <c r="D16" s="428" t="s">
        <v>80</v>
      </c>
      <c r="E16" s="215">
        <v>1</v>
      </c>
      <c r="F16" s="187" t="s">
        <v>355</v>
      </c>
      <c r="G16" s="472" t="s">
        <v>371</v>
      </c>
      <c r="H16" s="1"/>
      <c r="I16" s="1"/>
      <c r="J16" s="325"/>
      <c r="K16" s="32"/>
      <c r="L16" s="1"/>
      <c r="M16" s="446" t="s">
        <v>57</v>
      </c>
      <c r="N16" s="32">
        <v>1</v>
      </c>
      <c r="O16" s="1"/>
      <c r="P16" s="1"/>
      <c r="Q16" s="1"/>
      <c r="R16" s="1"/>
      <c r="S16" s="1"/>
      <c r="T16" s="1"/>
      <c r="U16" s="1"/>
      <c r="V16" s="1"/>
      <c r="W16" s="1"/>
      <c r="X16" s="325">
        <v>20.010000000000002</v>
      </c>
      <c r="Y16" s="1"/>
    </row>
    <row r="17" spans="1:25" ht="35.1" customHeight="1">
      <c r="A17" s="379"/>
      <c r="B17" s="374"/>
      <c r="C17" s="428"/>
      <c r="D17" s="428"/>
      <c r="E17" s="215">
        <v>2</v>
      </c>
      <c r="F17" s="187" t="s">
        <v>356</v>
      </c>
      <c r="G17" s="472"/>
      <c r="H17" s="1"/>
      <c r="I17" s="1"/>
      <c r="J17" s="326"/>
      <c r="K17" s="32"/>
      <c r="L17" s="1"/>
      <c r="M17" s="447"/>
      <c r="N17" s="32"/>
      <c r="O17" s="114"/>
      <c r="P17" s="114"/>
      <c r="Q17" s="114"/>
      <c r="R17" s="34">
        <v>1</v>
      </c>
      <c r="S17" s="1"/>
      <c r="T17" s="1"/>
      <c r="U17" s="1"/>
      <c r="V17" s="1"/>
      <c r="W17" s="1"/>
      <c r="X17" s="326"/>
      <c r="Y17" s="1"/>
    </row>
    <row r="18" spans="1:25" ht="35.1" customHeight="1">
      <c r="A18" s="378">
        <v>6</v>
      </c>
      <c r="B18" s="374" t="s">
        <v>357</v>
      </c>
      <c r="C18" s="428" t="s">
        <v>344</v>
      </c>
      <c r="D18" s="189" t="s">
        <v>85</v>
      </c>
      <c r="E18" s="215">
        <v>1</v>
      </c>
      <c r="F18" s="187" t="s">
        <v>358</v>
      </c>
      <c r="G18" s="472" t="s">
        <v>372</v>
      </c>
      <c r="H18" s="1"/>
      <c r="I18" s="1"/>
      <c r="J18" s="325"/>
      <c r="K18" s="32"/>
      <c r="L18" s="1"/>
      <c r="M18" s="446" t="s">
        <v>57</v>
      </c>
      <c r="N18" s="32"/>
      <c r="O18" s="114"/>
      <c r="P18" s="114"/>
      <c r="Q18" s="114"/>
      <c r="R18" s="34">
        <v>1</v>
      </c>
      <c r="S18" s="1"/>
      <c r="T18" s="1"/>
      <c r="U18" s="1"/>
      <c r="V18" s="1"/>
      <c r="W18" s="1"/>
      <c r="X18" s="325">
        <v>18.760000000000002</v>
      </c>
      <c r="Y18" s="1"/>
    </row>
    <row r="19" spans="1:25" ht="35.1" customHeight="1">
      <c r="A19" s="398"/>
      <c r="B19" s="374"/>
      <c r="C19" s="428"/>
      <c r="D19" s="189" t="s">
        <v>78</v>
      </c>
      <c r="E19" s="215">
        <v>2</v>
      </c>
      <c r="F19" s="187" t="s">
        <v>359</v>
      </c>
      <c r="G19" s="472"/>
      <c r="H19" s="1"/>
      <c r="I19" s="1"/>
      <c r="J19" s="384"/>
      <c r="K19" s="32"/>
      <c r="L19" s="1"/>
      <c r="M19" s="448"/>
      <c r="N19" s="32">
        <v>1</v>
      </c>
      <c r="O19" s="1"/>
      <c r="P19" s="1"/>
      <c r="Q19" s="1"/>
      <c r="R19" s="1"/>
      <c r="S19" s="1"/>
      <c r="T19" s="1"/>
      <c r="U19" s="1"/>
      <c r="V19" s="1"/>
      <c r="W19" s="1"/>
      <c r="X19" s="384"/>
      <c r="Y19" s="1"/>
    </row>
    <row r="20" spans="1:25" ht="35.1" customHeight="1">
      <c r="A20" s="379"/>
      <c r="B20" s="374"/>
      <c r="C20" s="428"/>
      <c r="D20" s="189" t="s">
        <v>81</v>
      </c>
      <c r="E20" s="215">
        <v>3</v>
      </c>
      <c r="F20" s="187" t="s">
        <v>360</v>
      </c>
      <c r="G20" s="472"/>
      <c r="H20" s="1"/>
      <c r="I20" s="1"/>
      <c r="J20" s="326"/>
      <c r="K20" s="32"/>
      <c r="L20" s="1"/>
      <c r="M20" s="447"/>
      <c r="N20" s="32"/>
      <c r="O20" s="114"/>
      <c r="P20" s="34">
        <v>1</v>
      </c>
      <c r="Q20" s="1"/>
      <c r="R20" s="1"/>
      <c r="S20" s="1"/>
      <c r="T20" s="1"/>
      <c r="U20" s="1"/>
      <c r="V20" s="1"/>
      <c r="W20" s="1"/>
      <c r="X20" s="326"/>
      <c r="Y20" s="1"/>
    </row>
    <row r="21" spans="1:25" ht="35.1" customHeight="1">
      <c r="A21" s="378">
        <v>7</v>
      </c>
      <c r="B21" s="374" t="s">
        <v>361</v>
      </c>
      <c r="C21" s="428" t="s">
        <v>344</v>
      </c>
      <c r="D21" s="428" t="s">
        <v>82</v>
      </c>
      <c r="E21" s="215">
        <v>1</v>
      </c>
      <c r="F21" s="187" t="s">
        <v>362</v>
      </c>
      <c r="G21" s="472" t="s">
        <v>370</v>
      </c>
      <c r="H21" s="1"/>
      <c r="I21" s="1"/>
      <c r="J21" s="325"/>
      <c r="K21" s="32"/>
      <c r="L21" s="1"/>
      <c r="M21" s="446" t="s">
        <v>57</v>
      </c>
      <c r="N21" s="3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>
      <c r="A22" s="398"/>
      <c r="B22" s="374"/>
      <c r="C22" s="428"/>
      <c r="D22" s="428"/>
      <c r="E22" s="215">
        <v>2</v>
      </c>
      <c r="F22" s="187" t="s">
        <v>363</v>
      </c>
      <c r="G22" s="472"/>
      <c r="H22" s="1"/>
      <c r="I22" s="1"/>
      <c r="J22" s="384"/>
      <c r="K22" s="32"/>
      <c r="L22" s="1"/>
      <c r="M22" s="448"/>
      <c r="N22" s="32"/>
      <c r="O22" s="34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79"/>
      <c r="B23" s="374"/>
      <c r="C23" s="428"/>
      <c r="D23" s="189" t="s">
        <v>364</v>
      </c>
      <c r="E23" s="215">
        <v>3</v>
      </c>
      <c r="F23" s="187" t="s">
        <v>365</v>
      </c>
      <c r="G23" s="472"/>
      <c r="H23" s="1"/>
      <c r="I23" s="1"/>
      <c r="J23" s="326"/>
      <c r="K23" s="32"/>
      <c r="L23" s="1"/>
      <c r="M23" s="447"/>
      <c r="N23" s="32"/>
      <c r="O23" s="114"/>
      <c r="P23" s="114"/>
      <c r="Q23" s="34">
        <v>1</v>
      </c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378">
        <v>8</v>
      </c>
      <c r="B24" s="374" t="s">
        <v>366</v>
      </c>
      <c r="C24" s="428" t="s">
        <v>344</v>
      </c>
      <c r="D24" s="428" t="s">
        <v>83</v>
      </c>
      <c r="E24" s="215">
        <v>1</v>
      </c>
      <c r="F24" s="187" t="s">
        <v>367</v>
      </c>
      <c r="G24" s="472" t="s">
        <v>644</v>
      </c>
      <c r="H24" s="1"/>
      <c r="I24" s="1"/>
      <c r="J24" s="325"/>
      <c r="K24" s="32"/>
      <c r="L24" s="1"/>
      <c r="M24" s="446" t="s">
        <v>57</v>
      </c>
      <c r="N24" s="32"/>
      <c r="O24" s="114"/>
      <c r="P24" s="114"/>
      <c r="Q24" s="114"/>
      <c r="R24" s="114"/>
      <c r="S24" s="114"/>
      <c r="T24" s="114"/>
      <c r="U24" s="114"/>
      <c r="V24" s="114"/>
      <c r="W24" s="34">
        <v>1</v>
      </c>
      <c r="X24" s="325">
        <v>55.9</v>
      </c>
      <c r="Y24" s="1"/>
    </row>
    <row r="25" spans="1:25" ht="35.1" customHeight="1">
      <c r="A25" s="398"/>
      <c r="B25" s="374"/>
      <c r="C25" s="428"/>
      <c r="D25" s="428"/>
      <c r="E25" s="215">
        <v>2</v>
      </c>
      <c r="F25" s="187" t="s">
        <v>368</v>
      </c>
      <c r="G25" s="472"/>
      <c r="H25" s="1"/>
      <c r="I25" s="1"/>
      <c r="J25" s="384"/>
      <c r="K25" s="32"/>
      <c r="L25" s="1"/>
      <c r="M25" s="448"/>
      <c r="N25" s="32"/>
      <c r="O25" s="34">
        <v>1</v>
      </c>
      <c r="P25" s="1"/>
      <c r="Q25" s="1"/>
      <c r="R25" s="1"/>
      <c r="S25" s="1"/>
      <c r="T25" s="1"/>
      <c r="U25" s="1"/>
      <c r="V25" s="1"/>
      <c r="W25" s="1"/>
      <c r="X25" s="384"/>
      <c r="Y25" s="1"/>
    </row>
    <row r="26" spans="1:25" ht="35.1" customHeight="1">
      <c r="A26" s="379"/>
      <c r="B26" s="374"/>
      <c r="C26" s="428"/>
      <c r="D26" s="189" t="s">
        <v>79</v>
      </c>
      <c r="E26" s="215">
        <v>3</v>
      </c>
      <c r="F26" s="187" t="s">
        <v>369</v>
      </c>
      <c r="G26" s="472"/>
      <c r="H26" s="1"/>
      <c r="I26" s="1"/>
      <c r="J26" s="326"/>
      <c r="K26" s="32"/>
      <c r="L26" s="1"/>
      <c r="M26" s="447"/>
      <c r="N26" s="32"/>
      <c r="O26" s="34">
        <v>1</v>
      </c>
      <c r="P26" s="1"/>
      <c r="Q26" s="1"/>
      <c r="R26" s="1"/>
      <c r="S26" s="1"/>
      <c r="T26" s="1"/>
      <c r="U26" s="1"/>
      <c r="V26" s="1"/>
      <c r="W26" s="1"/>
      <c r="X26" s="326"/>
      <c r="Y26" s="1"/>
    </row>
    <row r="27" spans="1:25" s="11" customFormat="1" ht="20.100000000000001" customHeight="1">
      <c r="A27" s="374" t="s">
        <v>58</v>
      </c>
      <c r="B27" s="374"/>
      <c r="C27" s="374"/>
      <c r="D27" s="374"/>
      <c r="E27" s="23">
        <f>E9+E11+E15+E17+E20+E23+E26+E8</f>
        <v>19</v>
      </c>
      <c r="F27" s="50"/>
      <c r="G27" s="19"/>
      <c r="H27" s="50"/>
      <c r="I27" s="50"/>
      <c r="J27" s="85">
        <f>SUM(J8:J26)</f>
        <v>475.19</v>
      </c>
      <c r="K27" s="50"/>
      <c r="L27" s="50"/>
      <c r="M27" s="50"/>
      <c r="N27" s="50">
        <f t="shared" ref="N27:X27" si="0">SUM(N8:N26)</f>
        <v>5</v>
      </c>
      <c r="O27" s="218">
        <f t="shared" si="0"/>
        <v>3</v>
      </c>
      <c r="P27" s="218">
        <f t="shared" si="0"/>
        <v>1</v>
      </c>
      <c r="Q27" s="218">
        <f t="shared" si="0"/>
        <v>3</v>
      </c>
      <c r="R27" s="218">
        <f t="shared" si="0"/>
        <v>2</v>
      </c>
      <c r="S27" s="218">
        <f t="shared" si="0"/>
        <v>0</v>
      </c>
      <c r="T27" s="218">
        <f t="shared" si="0"/>
        <v>0</v>
      </c>
      <c r="U27" s="218">
        <f t="shared" si="0"/>
        <v>0</v>
      </c>
      <c r="V27" s="218">
        <f t="shared" si="0"/>
        <v>0</v>
      </c>
      <c r="W27" s="218">
        <f t="shared" si="0"/>
        <v>1</v>
      </c>
      <c r="X27" s="218">
        <f t="shared" si="0"/>
        <v>94.67</v>
      </c>
      <c r="Y27" s="50"/>
    </row>
  </sheetData>
  <mergeCells count="79">
    <mergeCell ref="X16:X17"/>
    <mergeCell ref="X18:X20"/>
    <mergeCell ref="M16:M17"/>
    <mergeCell ref="M18:M20"/>
    <mergeCell ref="M21:M23"/>
    <mergeCell ref="M24:M26"/>
    <mergeCell ref="M12:M15"/>
    <mergeCell ref="X8:X9"/>
    <mergeCell ref="X24:X26"/>
    <mergeCell ref="A18:A20"/>
    <mergeCell ref="B18:B20"/>
    <mergeCell ref="C18:C20"/>
    <mergeCell ref="G18:G20"/>
    <mergeCell ref="J18:J20"/>
    <mergeCell ref="G21:G23"/>
    <mergeCell ref="C8:C9"/>
    <mergeCell ref="D8:D9"/>
    <mergeCell ref="A10:A11"/>
    <mergeCell ref="B10:B11"/>
    <mergeCell ref="C10:C11"/>
    <mergeCell ref="D10:D11"/>
    <mergeCell ref="M8:M9"/>
    <mergeCell ref="M10:M11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X3:Y3"/>
    <mergeCell ref="H5:H7"/>
    <mergeCell ref="A24:A26"/>
    <mergeCell ref="B24:B26"/>
    <mergeCell ref="C24:C26"/>
    <mergeCell ref="D24:D25"/>
    <mergeCell ref="G24:G26"/>
    <mergeCell ref="G10:G11"/>
    <mergeCell ref="G12:G15"/>
    <mergeCell ref="J21:J23"/>
    <mergeCell ref="J24:J26"/>
    <mergeCell ref="J8:J9"/>
    <mergeCell ref="J10:J11"/>
    <mergeCell ref="J12:J15"/>
    <mergeCell ref="J16:J17"/>
    <mergeCell ref="I5:I7"/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</mergeCells>
  <pageMargins left="0.26" right="0.05" top="0.13" bottom="0.13" header="0.13" footer="0.13"/>
  <pageSetup paperSize="9" scale="79" orientation="landscape" r:id="rId1"/>
  <rowBreaks count="1" manualBreakCount="1">
    <brk id="2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98" zoomScaleSheetLayoutView="98" workbookViewId="0">
      <pane ySplit="7" topLeftCell="A11" activePane="bottomLeft" state="frozen"/>
      <selection pane="bottomLeft" activeCell="M11" sqref="M11"/>
    </sheetView>
  </sheetViews>
  <sheetFormatPr defaultRowHeight="15"/>
  <cols>
    <col min="1" max="1" width="3.5703125" customWidth="1"/>
    <col min="2" max="2" width="11.7109375" bestFit="1" customWidth="1"/>
    <col min="3" max="3" width="12.140625" customWidth="1"/>
    <col min="4" max="4" width="10.5703125" style="24" customWidth="1"/>
    <col min="5" max="5" width="4" customWidth="1"/>
    <col min="6" max="6" width="29" bestFit="1" customWidth="1"/>
    <col min="7" max="7" width="23.28515625" style="290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24" hidden="1" customWidth="1"/>
    <col min="13" max="13" width="10.7109375" customWidth="1"/>
    <col min="14" max="14" width="2.5703125" hidden="1" customWidth="1"/>
    <col min="15" max="23" width="4.7109375" customWidth="1"/>
    <col min="24" max="24" width="10.7109375" customWidth="1"/>
    <col min="25" max="25" width="13.7109375" style="13" customWidth="1"/>
  </cols>
  <sheetData>
    <row r="1" spans="1:25">
      <c r="A1" s="385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15" customHeight="1">
      <c r="A2" s="368" t="str">
        <f>'Patna (West)'!A2</f>
        <v>Progress Report for the construction of HSS ( Sanc. Year 2012 - 13 )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</row>
    <row r="3" spans="1:25">
      <c r="A3" s="372" t="s">
        <v>51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1" t="str">
        <f>Summary!V3</f>
        <v>Date:-31.03.2015</v>
      </c>
      <c r="Y3" s="361"/>
    </row>
    <row r="4" spans="1:25" ht="25.5" customHeight="1">
      <c r="A4" s="344" t="s">
        <v>569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6"/>
    </row>
    <row r="5" spans="1:25" ht="18" customHeight="1">
      <c r="A5" s="327" t="s">
        <v>0</v>
      </c>
      <c r="B5" s="327" t="s">
        <v>1</v>
      </c>
      <c r="C5" s="328" t="s">
        <v>2</v>
      </c>
      <c r="D5" s="327" t="s">
        <v>3</v>
      </c>
      <c r="E5" s="327" t="s">
        <v>0</v>
      </c>
      <c r="F5" s="328" t="s">
        <v>4</v>
      </c>
      <c r="G5" s="478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96</v>
      </c>
      <c r="M5" s="319" t="s">
        <v>32</v>
      </c>
      <c r="N5" s="357" t="s">
        <v>15</v>
      </c>
      <c r="O5" s="357"/>
      <c r="P5" s="357"/>
      <c r="Q5" s="357"/>
      <c r="R5" s="357"/>
      <c r="S5" s="357"/>
      <c r="T5" s="357"/>
      <c r="U5" s="357"/>
      <c r="V5" s="357"/>
      <c r="W5" s="357"/>
      <c r="X5" s="319" t="s">
        <v>20</v>
      </c>
      <c r="Y5" s="319" t="s">
        <v>13</v>
      </c>
    </row>
    <row r="6" spans="1:25" ht="29.25" customHeight="1">
      <c r="A6" s="327"/>
      <c r="B6" s="327"/>
      <c r="C6" s="328"/>
      <c r="D6" s="327"/>
      <c r="E6" s="327"/>
      <c r="F6" s="328"/>
      <c r="G6" s="478"/>
      <c r="H6" s="320"/>
      <c r="I6" s="327"/>
      <c r="J6" s="320"/>
      <c r="K6" s="320"/>
      <c r="L6" s="327"/>
      <c r="M6" s="320"/>
      <c r="N6" s="327" t="s">
        <v>6</v>
      </c>
      <c r="O6" s="357" t="s">
        <v>572</v>
      </c>
      <c r="P6" s="327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27" t="s">
        <v>12</v>
      </c>
      <c r="W6" s="327" t="s">
        <v>7</v>
      </c>
      <c r="X6" s="320"/>
      <c r="Y6" s="320"/>
    </row>
    <row r="7" spans="1:25" ht="27.75" customHeight="1">
      <c r="A7" s="327"/>
      <c r="B7" s="327"/>
      <c r="C7" s="328"/>
      <c r="D7" s="327"/>
      <c r="E7" s="327"/>
      <c r="F7" s="328"/>
      <c r="G7" s="478"/>
      <c r="H7" s="321"/>
      <c r="I7" s="327"/>
      <c r="J7" s="321"/>
      <c r="K7" s="321"/>
      <c r="L7" s="327"/>
      <c r="M7" s="321"/>
      <c r="N7" s="327"/>
      <c r="O7" s="357"/>
      <c r="P7" s="327"/>
      <c r="Q7" s="327"/>
      <c r="R7" s="206" t="s">
        <v>10</v>
      </c>
      <c r="S7" s="206" t="s">
        <v>11</v>
      </c>
      <c r="T7" s="206" t="s">
        <v>10</v>
      </c>
      <c r="U7" s="206" t="s">
        <v>11</v>
      </c>
      <c r="V7" s="327"/>
      <c r="W7" s="327"/>
      <c r="X7" s="321"/>
      <c r="Y7" s="321"/>
    </row>
    <row r="8" spans="1:25" ht="68.25" customHeight="1">
      <c r="A8" s="63">
        <v>1</v>
      </c>
      <c r="B8" s="246" t="s">
        <v>373</v>
      </c>
      <c r="C8" s="247" t="s">
        <v>374</v>
      </c>
      <c r="D8" s="245" t="s">
        <v>375</v>
      </c>
      <c r="E8" s="209">
        <v>1</v>
      </c>
      <c r="F8" s="207" t="s">
        <v>576</v>
      </c>
      <c r="G8" s="288" t="s">
        <v>583</v>
      </c>
      <c r="J8" s="209">
        <v>124.13</v>
      </c>
      <c r="K8" s="32"/>
      <c r="L8" s="54"/>
      <c r="M8" s="27" t="s">
        <v>57</v>
      </c>
      <c r="N8" s="1"/>
      <c r="O8" s="114"/>
      <c r="P8" s="114"/>
      <c r="Q8" s="114"/>
      <c r="R8" s="114"/>
      <c r="S8" s="34" t="s">
        <v>648</v>
      </c>
      <c r="T8" s="1"/>
      <c r="U8" s="1"/>
      <c r="V8" s="1"/>
      <c r="W8" s="1"/>
      <c r="X8" s="272">
        <v>20.8</v>
      </c>
      <c r="Y8" s="2"/>
    </row>
    <row r="9" spans="1:25" ht="56.25" customHeight="1">
      <c r="A9" s="63">
        <v>2</v>
      </c>
      <c r="B9" s="246" t="s">
        <v>577</v>
      </c>
      <c r="C9" s="193" t="s">
        <v>67</v>
      </c>
      <c r="D9" s="187" t="s">
        <v>376</v>
      </c>
      <c r="E9" s="195">
        <v>1</v>
      </c>
      <c r="F9" s="187" t="s">
        <v>377</v>
      </c>
      <c r="G9" s="279" t="s">
        <v>581</v>
      </c>
      <c r="J9" s="209">
        <v>114.99</v>
      </c>
      <c r="K9" s="32"/>
      <c r="L9" s="54"/>
      <c r="M9" s="27" t="s">
        <v>57</v>
      </c>
      <c r="N9" s="1"/>
      <c r="O9" s="114"/>
      <c r="P9" s="114"/>
      <c r="Q9" s="114"/>
      <c r="R9" s="34">
        <v>1</v>
      </c>
      <c r="S9" s="1"/>
      <c r="T9" s="1"/>
      <c r="U9" s="1"/>
      <c r="V9" s="1"/>
      <c r="W9" s="1"/>
      <c r="X9" s="272">
        <v>22.68</v>
      </c>
      <c r="Y9" s="2"/>
    </row>
    <row r="10" spans="1:25" ht="45" customHeight="1">
      <c r="A10" s="63">
        <v>3</v>
      </c>
      <c r="B10" s="246" t="s">
        <v>578</v>
      </c>
      <c r="C10" s="193" t="s">
        <v>67</v>
      </c>
      <c r="D10" s="217" t="s">
        <v>378</v>
      </c>
      <c r="E10" s="195">
        <v>1</v>
      </c>
      <c r="F10" s="187" t="s">
        <v>379</v>
      </c>
      <c r="G10" s="288" t="s">
        <v>641</v>
      </c>
      <c r="J10" s="209">
        <v>113.99</v>
      </c>
      <c r="K10" s="32"/>
      <c r="L10" s="54"/>
      <c r="M10" s="27" t="s">
        <v>57</v>
      </c>
      <c r="N10" s="1"/>
      <c r="O10" s="114"/>
      <c r="P10" s="114"/>
      <c r="Q10" s="114"/>
      <c r="R10" s="34">
        <v>1</v>
      </c>
      <c r="S10" s="1"/>
      <c r="T10" s="1"/>
      <c r="U10" s="1"/>
      <c r="V10" s="1"/>
      <c r="W10" s="1"/>
      <c r="X10" s="272">
        <v>22.79</v>
      </c>
      <c r="Y10" s="2"/>
    </row>
    <row r="11" spans="1:25" ht="45" customHeight="1">
      <c r="A11" s="63">
        <v>4</v>
      </c>
      <c r="B11" s="246" t="s">
        <v>579</v>
      </c>
      <c r="C11" s="193" t="s">
        <v>67</v>
      </c>
      <c r="D11" s="217" t="s">
        <v>93</v>
      </c>
      <c r="E11" s="195">
        <v>1</v>
      </c>
      <c r="F11" s="187" t="s">
        <v>380</v>
      </c>
      <c r="G11" s="288" t="s">
        <v>642</v>
      </c>
      <c r="J11" s="209">
        <v>114.91</v>
      </c>
      <c r="K11" s="32"/>
      <c r="L11" s="54"/>
      <c r="M11" s="27" t="s">
        <v>57</v>
      </c>
      <c r="N11" s="1"/>
      <c r="O11" s="114"/>
      <c r="P11" s="34">
        <v>1</v>
      </c>
      <c r="Q11" s="1"/>
      <c r="R11" s="1"/>
      <c r="S11" s="1"/>
      <c r="T11" s="1"/>
      <c r="U11" s="1"/>
      <c r="V11" s="1"/>
      <c r="W11" s="1"/>
      <c r="X11" s="272"/>
      <c r="Y11" s="2"/>
    </row>
    <row r="12" spans="1:25" ht="35.1" customHeight="1">
      <c r="A12" s="378">
        <v>5</v>
      </c>
      <c r="B12" s="474" t="s">
        <v>580</v>
      </c>
      <c r="C12" s="429" t="s">
        <v>66</v>
      </c>
      <c r="D12" s="217"/>
      <c r="E12" s="195">
        <v>1</v>
      </c>
      <c r="F12" s="187" t="s">
        <v>381</v>
      </c>
      <c r="G12" s="476" t="s">
        <v>582</v>
      </c>
      <c r="J12" s="325">
        <v>350.58</v>
      </c>
      <c r="K12" s="32"/>
      <c r="L12" s="54"/>
      <c r="M12" s="325" t="s">
        <v>57</v>
      </c>
      <c r="N12" s="1"/>
      <c r="O12" s="114"/>
      <c r="P12" s="114"/>
      <c r="Q12" s="114"/>
      <c r="R12" s="114"/>
      <c r="S12" s="34">
        <v>1</v>
      </c>
      <c r="T12" s="1"/>
      <c r="U12" s="1"/>
      <c r="V12" s="1"/>
      <c r="W12" s="1"/>
      <c r="X12" s="325">
        <v>61.07</v>
      </c>
      <c r="Y12" s="2"/>
    </row>
    <row r="13" spans="1:25" ht="35.1" customHeight="1">
      <c r="A13" s="398"/>
      <c r="B13" s="474"/>
      <c r="C13" s="468"/>
      <c r="D13" s="217" t="s">
        <v>382</v>
      </c>
      <c r="E13" s="195">
        <v>2</v>
      </c>
      <c r="F13" s="187" t="s">
        <v>383</v>
      </c>
      <c r="G13" s="476"/>
      <c r="J13" s="384"/>
      <c r="K13" s="32"/>
      <c r="L13" s="54"/>
      <c r="M13" s="384"/>
      <c r="N13" s="1"/>
      <c r="O13" s="114"/>
      <c r="P13" s="114"/>
      <c r="Q13" s="114"/>
      <c r="R13" s="114"/>
      <c r="S13" s="114"/>
      <c r="T13" s="114"/>
      <c r="U13" s="34">
        <v>1</v>
      </c>
      <c r="V13" s="1"/>
      <c r="W13" s="1"/>
      <c r="X13" s="384"/>
      <c r="Y13" s="2"/>
    </row>
    <row r="14" spans="1:25" ht="35.1" customHeight="1">
      <c r="A14" s="398"/>
      <c r="B14" s="475"/>
      <c r="C14" s="468"/>
      <c r="D14" s="216" t="s">
        <v>384</v>
      </c>
      <c r="E14" s="248">
        <v>3</v>
      </c>
      <c r="F14" s="194" t="s">
        <v>385</v>
      </c>
      <c r="G14" s="477"/>
      <c r="J14" s="326"/>
      <c r="K14" s="49"/>
      <c r="L14" s="48"/>
      <c r="M14" s="326"/>
      <c r="N14" s="16"/>
      <c r="O14" s="114"/>
      <c r="P14" s="114"/>
      <c r="Q14" s="114"/>
      <c r="R14" s="114"/>
      <c r="S14" s="34">
        <v>1</v>
      </c>
      <c r="T14" s="16"/>
      <c r="U14" s="16"/>
      <c r="V14" s="16"/>
      <c r="W14" s="16"/>
      <c r="X14" s="326"/>
      <c r="Y14" s="26"/>
    </row>
    <row r="15" spans="1:25">
      <c r="A15" s="333" t="s">
        <v>58</v>
      </c>
      <c r="B15" s="334"/>
      <c r="C15" s="334"/>
      <c r="D15" s="335"/>
      <c r="E15" s="22">
        <f>E8+E9+E10+E11+E14</f>
        <v>7</v>
      </c>
      <c r="F15" s="1"/>
      <c r="G15" s="289"/>
      <c r="H15" s="1"/>
      <c r="I15" s="1"/>
      <c r="J15" s="22">
        <f>SUM(J8:J14)</f>
        <v>818.59999999999991</v>
      </c>
      <c r="K15" s="32"/>
      <c r="L15" s="54"/>
      <c r="M15" s="1"/>
      <c r="N15" s="1">
        <f>SUM(N8:N14)</f>
        <v>0</v>
      </c>
      <c r="O15" s="1">
        <f t="shared" ref="O15:X15" si="0">SUM(O8:O14)</f>
        <v>0</v>
      </c>
      <c r="P15" s="1">
        <f t="shared" si="0"/>
        <v>1</v>
      </c>
      <c r="Q15" s="1">
        <f t="shared" si="0"/>
        <v>0</v>
      </c>
      <c r="R15" s="1">
        <f t="shared" si="0"/>
        <v>2</v>
      </c>
      <c r="S15" s="1">
        <f>SUM(S8:S14)</f>
        <v>2</v>
      </c>
      <c r="T15" s="1">
        <f t="shared" si="0"/>
        <v>0</v>
      </c>
      <c r="U15" s="1">
        <f t="shared" si="0"/>
        <v>1</v>
      </c>
      <c r="V15" s="1">
        <f t="shared" si="0"/>
        <v>0</v>
      </c>
      <c r="W15" s="1">
        <f t="shared" si="0"/>
        <v>0</v>
      </c>
      <c r="X15" s="272">
        <f t="shared" si="0"/>
        <v>127.34</v>
      </c>
      <c r="Y15" s="2"/>
    </row>
  </sheetData>
  <mergeCells count="37">
    <mergeCell ref="X12:X14"/>
    <mergeCell ref="J12:J14"/>
    <mergeCell ref="A12:A14"/>
    <mergeCell ref="G5:G7"/>
    <mergeCell ref="H5:H7"/>
    <mergeCell ref="N6:N7"/>
    <mergeCell ref="M12:M14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</mergeCells>
  <pageMargins left="0.38" right="0.05" top="0.5" bottom="0.5" header="0.13" footer="0.1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zoomScaleSheetLayoutView="100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O44" sqref="O44"/>
    </sheetView>
  </sheetViews>
  <sheetFormatPr defaultRowHeight="15"/>
  <cols>
    <col min="1" max="1" width="6.140625" style="10" customWidth="1"/>
    <col min="2" max="2" width="9.5703125" style="4" customWidth="1"/>
    <col min="3" max="3" width="9.42578125" customWidth="1"/>
    <col min="4" max="4" width="12" style="4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8.85546875" style="11" customWidth="1"/>
    <col min="11" max="11" width="12.5703125" hidden="1" customWidth="1"/>
    <col min="12" max="12" width="9.42578125" hidden="1" customWidth="1"/>
    <col min="13" max="13" width="10.28515625" customWidth="1"/>
    <col min="14" max="14" width="2.42578125" style="10" hidden="1" customWidth="1"/>
    <col min="15" max="23" width="4.7109375" customWidth="1"/>
    <col min="25" max="25" width="11.140625" customWidth="1"/>
  </cols>
  <sheetData>
    <row r="1" spans="1:25">
      <c r="A1" s="386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20.25" customHeight="1">
      <c r="A2" s="487" t="str">
        <f>'Patna (West)'!A2</f>
        <v>Progress Report for the construction of HSS ( Sanc. Year 2012 - 13 )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9"/>
    </row>
    <row r="3" spans="1:25" ht="20.100000000000001" customHeight="1">
      <c r="A3" s="490" t="s">
        <v>52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347" t="str">
        <f>Summary!V3</f>
        <v>Date:-31.03.2015</v>
      </c>
      <c r="X3" s="348"/>
      <c r="Y3" s="349"/>
    </row>
    <row r="4" spans="1:25" ht="26.25" customHeight="1">
      <c r="A4" s="473" t="s">
        <v>570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</row>
    <row r="5" spans="1:25" ht="18" customHeight="1">
      <c r="A5" s="327" t="s">
        <v>0</v>
      </c>
      <c r="B5" s="486" t="s">
        <v>1</v>
      </c>
      <c r="C5" s="328" t="s">
        <v>2</v>
      </c>
      <c r="D5" s="486" t="s">
        <v>3</v>
      </c>
      <c r="E5" s="327" t="s">
        <v>0</v>
      </c>
      <c r="F5" s="328" t="s">
        <v>4</v>
      </c>
      <c r="G5" s="319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7" t="s">
        <v>15</v>
      </c>
      <c r="O5" s="357"/>
      <c r="P5" s="357"/>
      <c r="Q5" s="357"/>
      <c r="R5" s="357"/>
      <c r="S5" s="357"/>
      <c r="T5" s="357"/>
      <c r="U5" s="357"/>
      <c r="V5" s="357"/>
      <c r="W5" s="357"/>
      <c r="X5" s="319" t="s">
        <v>20</v>
      </c>
      <c r="Y5" s="381" t="s">
        <v>13</v>
      </c>
    </row>
    <row r="6" spans="1:25" ht="26.25" customHeight="1">
      <c r="A6" s="327"/>
      <c r="B6" s="486"/>
      <c r="C6" s="328"/>
      <c r="D6" s="486"/>
      <c r="E6" s="327"/>
      <c r="F6" s="328"/>
      <c r="G6" s="320"/>
      <c r="H6" s="320"/>
      <c r="I6" s="327"/>
      <c r="J6" s="320"/>
      <c r="K6" s="320"/>
      <c r="L6" s="327"/>
      <c r="M6" s="320"/>
      <c r="N6" s="327" t="s">
        <v>6</v>
      </c>
      <c r="O6" s="357" t="s">
        <v>572</v>
      </c>
      <c r="P6" s="327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27" t="s">
        <v>12</v>
      </c>
      <c r="W6" s="327" t="s">
        <v>7</v>
      </c>
      <c r="X6" s="320"/>
      <c r="Y6" s="382"/>
    </row>
    <row r="7" spans="1:25" ht="17.25" customHeight="1">
      <c r="A7" s="327"/>
      <c r="B7" s="486"/>
      <c r="C7" s="328"/>
      <c r="D7" s="486"/>
      <c r="E7" s="327"/>
      <c r="F7" s="328"/>
      <c r="G7" s="321"/>
      <c r="H7" s="321"/>
      <c r="I7" s="327"/>
      <c r="J7" s="321"/>
      <c r="K7" s="321"/>
      <c r="L7" s="327"/>
      <c r="M7" s="321"/>
      <c r="N7" s="327"/>
      <c r="O7" s="357"/>
      <c r="P7" s="327"/>
      <c r="Q7" s="327"/>
      <c r="R7" s="206" t="s">
        <v>10</v>
      </c>
      <c r="S7" s="206" t="s">
        <v>11</v>
      </c>
      <c r="T7" s="206" t="s">
        <v>10</v>
      </c>
      <c r="U7" s="206" t="s">
        <v>11</v>
      </c>
      <c r="V7" s="327"/>
      <c r="W7" s="327"/>
      <c r="X7" s="321"/>
      <c r="Y7" s="383"/>
    </row>
    <row r="8" spans="1:25" ht="35.1" customHeight="1">
      <c r="A8" s="377">
        <v>1</v>
      </c>
      <c r="B8" s="479" t="s">
        <v>386</v>
      </c>
      <c r="C8" s="378" t="s">
        <v>387</v>
      </c>
      <c r="D8" s="69"/>
      <c r="E8" s="212">
        <v>1</v>
      </c>
      <c r="F8" s="211" t="s">
        <v>388</v>
      </c>
      <c r="G8" s="392" t="s">
        <v>389</v>
      </c>
      <c r="H8" s="331">
        <v>360.99</v>
      </c>
      <c r="J8" s="325">
        <v>360.99</v>
      </c>
      <c r="K8" s="1"/>
      <c r="L8" s="1"/>
      <c r="M8" s="446" t="s">
        <v>57</v>
      </c>
      <c r="N8" s="97">
        <v>1</v>
      </c>
      <c r="O8" s="1"/>
      <c r="P8" s="1"/>
      <c r="Q8" s="1"/>
      <c r="R8" s="1"/>
      <c r="S8" s="1"/>
      <c r="T8" s="1"/>
      <c r="U8" s="1"/>
      <c r="V8" s="1"/>
      <c r="W8" s="1"/>
      <c r="X8" s="325"/>
      <c r="Y8" s="1"/>
    </row>
    <row r="9" spans="1:25" ht="35.1" customHeight="1">
      <c r="A9" s="377"/>
      <c r="B9" s="480"/>
      <c r="C9" s="398"/>
      <c r="D9" s="69"/>
      <c r="E9" s="212">
        <v>2</v>
      </c>
      <c r="F9" s="211" t="s">
        <v>390</v>
      </c>
      <c r="G9" s="393"/>
      <c r="H9" s="380"/>
      <c r="J9" s="384"/>
      <c r="K9" s="1"/>
      <c r="L9" s="1"/>
      <c r="M9" s="448"/>
      <c r="N9" s="97"/>
      <c r="O9" s="114"/>
      <c r="P9" s="34">
        <v>1</v>
      </c>
      <c r="Q9" s="1"/>
      <c r="R9" s="1"/>
      <c r="S9" s="1"/>
      <c r="T9" s="1"/>
      <c r="U9" s="1"/>
      <c r="V9" s="1"/>
      <c r="W9" s="1"/>
      <c r="X9" s="384"/>
      <c r="Y9" s="1"/>
    </row>
    <row r="10" spans="1:25" ht="35.1" customHeight="1">
      <c r="A10" s="377"/>
      <c r="B10" s="481"/>
      <c r="C10" s="379"/>
      <c r="D10" s="69"/>
      <c r="E10" s="212">
        <v>3</v>
      </c>
      <c r="F10" s="211" t="s">
        <v>391</v>
      </c>
      <c r="G10" s="394"/>
      <c r="H10" s="332"/>
      <c r="J10" s="326"/>
      <c r="K10" s="1"/>
      <c r="L10" s="1"/>
      <c r="M10" s="447"/>
      <c r="N10" s="97">
        <v>1</v>
      </c>
      <c r="O10" s="1"/>
      <c r="P10" s="1"/>
      <c r="Q10" s="1"/>
      <c r="R10" s="1"/>
      <c r="S10" s="1"/>
      <c r="T10" s="1"/>
      <c r="U10" s="1"/>
      <c r="V10" s="1"/>
      <c r="W10" s="1"/>
      <c r="X10" s="326"/>
      <c r="Y10" s="1"/>
    </row>
    <row r="11" spans="1:25" ht="35.1" customHeight="1">
      <c r="A11" s="377">
        <v>2</v>
      </c>
      <c r="B11" s="479" t="s">
        <v>392</v>
      </c>
      <c r="C11" s="378" t="s">
        <v>387</v>
      </c>
      <c r="D11" s="69"/>
      <c r="E11" s="212">
        <v>1</v>
      </c>
      <c r="F11" s="211" t="s">
        <v>393</v>
      </c>
      <c r="G11" s="484" t="s">
        <v>394</v>
      </c>
      <c r="H11" s="378">
        <v>239.71</v>
      </c>
      <c r="J11" s="325">
        <v>239.71</v>
      </c>
      <c r="K11" s="1"/>
      <c r="L11" s="1"/>
      <c r="M11" s="446" t="s">
        <v>57</v>
      </c>
      <c r="N11" s="97">
        <v>1</v>
      </c>
      <c r="O11" s="1"/>
      <c r="P11" s="1"/>
      <c r="Q11" s="1"/>
      <c r="R11" s="1"/>
      <c r="S11" s="1"/>
      <c r="T11" s="1"/>
      <c r="U11" s="1"/>
      <c r="V11" s="1"/>
      <c r="W11" s="1"/>
      <c r="X11" s="325"/>
      <c r="Y11" s="1"/>
    </row>
    <row r="12" spans="1:25" ht="35.1" customHeight="1">
      <c r="A12" s="377"/>
      <c r="B12" s="481"/>
      <c r="C12" s="379"/>
      <c r="D12" s="69"/>
      <c r="E12" s="212">
        <v>2</v>
      </c>
      <c r="F12" s="211" t="s">
        <v>395</v>
      </c>
      <c r="G12" s="485"/>
      <c r="H12" s="379"/>
      <c r="J12" s="326"/>
      <c r="K12" s="1"/>
      <c r="L12" s="1"/>
      <c r="M12" s="447"/>
      <c r="N12" s="97">
        <v>1</v>
      </c>
      <c r="O12" s="1"/>
      <c r="P12" s="1"/>
      <c r="Q12" s="1"/>
      <c r="R12" s="1"/>
      <c r="S12" s="1"/>
      <c r="T12" s="1"/>
      <c r="U12" s="1"/>
      <c r="V12" s="1"/>
      <c r="W12" s="1"/>
      <c r="X12" s="326"/>
      <c r="Y12" s="1"/>
    </row>
    <row r="13" spans="1:25" ht="35.1" customHeight="1">
      <c r="A13" s="377">
        <v>3</v>
      </c>
      <c r="B13" s="479" t="s">
        <v>396</v>
      </c>
      <c r="C13" s="378" t="s">
        <v>387</v>
      </c>
      <c r="D13" s="69"/>
      <c r="E13" s="212">
        <v>1</v>
      </c>
      <c r="F13" s="211" t="s">
        <v>397</v>
      </c>
      <c r="G13" s="392" t="s">
        <v>389</v>
      </c>
      <c r="H13" s="331">
        <v>241.84</v>
      </c>
      <c r="J13" s="325">
        <v>241.84</v>
      </c>
      <c r="K13" s="1"/>
      <c r="L13" s="1"/>
      <c r="M13" s="325" t="s">
        <v>57</v>
      </c>
      <c r="N13" s="97">
        <v>1</v>
      </c>
      <c r="O13" s="1"/>
      <c r="P13" s="1"/>
      <c r="Q13" s="1"/>
      <c r="R13" s="1"/>
      <c r="S13" s="1"/>
      <c r="T13" s="1"/>
      <c r="U13" s="1"/>
      <c r="V13" s="1"/>
      <c r="W13" s="1"/>
      <c r="X13" s="197"/>
      <c r="Y13" s="258" t="s">
        <v>535</v>
      </c>
    </row>
    <row r="14" spans="1:25" ht="35.1" customHeight="1">
      <c r="A14" s="377"/>
      <c r="B14" s="481"/>
      <c r="C14" s="379"/>
      <c r="D14" s="69"/>
      <c r="E14" s="212">
        <v>2</v>
      </c>
      <c r="F14" s="211" t="s">
        <v>398</v>
      </c>
      <c r="G14" s="394"/>
      <c r="H14" s="332"/>
      <c r="J14" s="326"/>
      <c r="K14" s="1"/>
      <c r="L14" s="1"/>
      <c r="M14" s="326"/>
      <c r="N14" s="97">
        <v>1</v>
      </c>
      <c r="O14" s="1"/>
      <c r="P14" s="1"/>
      <c r="Q14" s="1"/>
      <c r="R14" s="1"/>
      <c r="S14" s="1"/>
      <c r="T14" s="1"/>
      <c r="U14" s="1"/>
      <c r="V14" s="1"/>
      <c r="W14" s="1"/>
      <c r="X14" s="197"/>
      <c r="Y14" s="1"/>
    </row>
    <row r="15" spans="1:25" ht="35.1" customHeight="1">
      <c r="A15" s="377">
        <v>4</v>
      </c>
      <c r="B15" s="479" t="s">
        <v>399</v>
      </c>
      <c r="C15" s="378" t="s">
        <v>387</v>
      </c>
      <c r="D15" s="69"/>
      <c r="E15" s="212">
        <v>1</v>
      </c>
      <c r="F15" s="211" t="s">
        <v>400</v>
      </c>
      <c r="G15" s="392" t="s">
        <v>98</v>
      </c>
      <c r="H15" s="331">
        <v>241.53</v>
      </c>
      <c r="J15" s="325">
        <v>241.53</v>
      </c>
      <c r="K15" s="1"/>
      <c r="L15" s="1"/>
      <c r="M15" s="446" t="s">
        <v>57</v>
      </c>
      <c r="N15" s="97"/>
      <c r="O15" s="114"/>
      <c r="P15" s="114"/>
      <c r="Q15" s="114"/>
      <c r="R15" s="114"/>
      <c r="S15" s="114"/>
      <c r="T15" s="34">
        <v>1</v>
      </c>
      <c r="U15" s="1"/>
      <c r="V15" s="1"/>
      <c r="W15" s="1"/>
      <c r="X15" s="325">
        <v>123.68</v>
      </c>
      <c r="Y15" s="2"/>
    </row>
    <row r="16" spans="1:25" ht="35.1" customHeight="1">
      <c r="A16" s="377"/>
      <c r="B16" s="481"/>
      <c r="C16" s="379"/>
      <c r="D16" s="69"/>
      <c r="E16" s="212">
        <v>2</v>
      </c>
      <c r="F16" s="211" t="s">
        <v>401</v>
      </c>
      <c r="G16" s="394"/>
      <c r="H16" s="332"/>
      <c r="J16" s="326"/>
      <c r="K16" s="1"/>
      <c r="L16" s="1"/>
      <c r="M16" s="447"/>
      <c r="N16" s="97"/>
      <c r="O16" s="114"/>
      <c r="P16" s="114"/>
      <c r="Q16" s="114"/>
      <c r="R16" s="114"/>
      <c r="S16" s="114"/>
      <c r="T16" s="114"/>
      <c r="U16" s="114"/>
      <c r="V16" s="34">
        <v>1</v>
      </c>
      <c r="W16" s="1"/>
      <c r="X16" s="326"/>
      <c r="Y16" s="1"/>
    </row>
    <row r="17" spans="1:25" ht="35.1" customHeight="1">
      <c r="A17" s="377">
        <v>5</v>
      </c>
      <c r="B17" s="479" t="s">
        <v>402</v>
      </c>
      <c r="C17" s="378" t="s">
        <v>403</v>
      </c>
      <c r="D17" s="69"/>
      <c r="E17" s="212">
        <v>1</v>
      </c>
      <c r="F17" s="211" t="s">
        <v>404</v>
      </c>
      <c r="G17" s="445" t="s">
        <v>405</v>
      </c>
      <c r="H17" s="331">
        <v>354.49</v>
      </c>
      <c r="J17" s="325">
        <v>354.49</v>
      </c>
      <c r="K17" s="1"/>
      <c r="L17" s="1"/>
      <c r="M17" s="325" t="s">
        <v>57</v>
      </c>
      <c r="N17" s="97"/>
      <c r="O17" s="114"/>
      <c r="P17" s="114"/>
      <c r="Q17" s="114"/>
      <c r="R17" s="114"/>
      <c r="S17" s="34">
        <v>1</v>
      </c>
      <c r="T17" s="1"/>
      <c r="U17" s="1"/>
      <c r="V17" s="1"/>
      <c r="W17" s="1"/>
      <c r="X17" s="325">
        <v>37.21</v>
      </c>
      <c r="Y17" s="27" t="s">
        <v>536</v>
      </c>
    </row>
    <row r="18" spans="1:25" ht="35.1" customHeight="1">
      <c r="A18" s="377"/>
      <c r="B18" s="480"/>
      <c r="C18" s="398"/>
      <c r="D18" s="69"/>
      <c r="E18" s="212">
        <v>2</v>
      </c>
      <c r="F18" s="211" t="s">
        <v>406</v>
      </c>
      <c r="G18" s="393"/>
      <c r="H18" s="380"/>
      <c r="J18" s="384"/>
      <c r="K18" s="1"/>
      <c r="L18" s="1"/>
      <c r="M18" s="384"/>
      <c r="N18" s="97"/>
      <c r="O18" s="34"/>
      <c r="P18" s="34">
        <v>1</v>
      </c>
      <c r="S18" s="1"/>
      <c r="T18" s="1"/>
      <c r="U18" s="1"/>
      <c r="V18" s="1"/>
      <c r="W18" s="1"/>
      <c r="X18" s="384"/>
      <c r="Y18" s="27" t="s">
        <v>536</v>
      </c>
    </row>
    <row r="19" spans="1:25" ht="35.1" customHeight="1">
      <c r="A19" s="377"/>
      <c r="B19" s="481"/>
      <c r="C19" s="379"/>
      <c r="D19" s="69"/>
      <c r="E19" s="212">
        <v>3</v>
      </c>
      <c r="F19" s="211" t="s">
        <v>407</v>
      </c>
      <c r="G19" s="394"/>
      <c r="H19" s="332"/>
      <c r="J19" s="326"/>
      <c r="K19" s="1"/>
      <c r="L19" s="1"/>
      <c r="M19" s="326"/>
      <c r="N19" s="97">
        <v>1</v>
      </c>
      <c r="O19" s="1"/>
      <c r="P19" s="1"/>
      <c r="Q19" s="1"/>
      <c r="R19" s="1"/>
      <c r="S19" s="1"/>
      <c r="T19" s="1"/>
      <c r="U19" s="1"/>
      <c r="V19" s="1"/>
      <c r="W19" s="1"/>
      <c r="X19" s="326"/>
      <c r="Y19" s="27" t="s">
        <v>536</v>
      </c>
    </row>
    <row r="20" spans="1:25" ht="35.1" customHeight="1">
      <c r="A20" s="377">
        <v>6</v>
      </c>
      <c r="B20" s="479" t="s">
        <v>408</v>
      </c>
      <c r="C20" s="378" t="s">
        <v>403</v>
      </c>
      <c r="D20" s="69"/>
      <c r="E20" s="212">
        <v>1</v>
      </c>
      <c r="F20" s="211" t="s">
        <v>409</v>
      </c>
      <c r="G20" s="445" t="s">
        <v>405</v>
      </c>
      <c r="H20" s="378">
        <v>357.67</v>
      </c>
      <c r="J20" s="325">
        <v>357.67</v>
      </c>
      <c r="K20" s="1"/>
      <c r="L20" s="1"/>
      <c r="M20" s="355" t="s">
        <v>57</v>
      </c>
      <c r="N20" s="97">
        <v>1</v>
      </c>
      <c r="O20" s="1"/>
      <c r="P20" s="1"/>
      <c r="Q20" s="1"/>
      <c r="R20" s="1"/>
      <c r="S20" s="1"/>
      <c r="T20" s="1"/>
      <c r="U20" s="1"/>
      <c r="V20" s="1"/>
      <c r="W20" s="1"/>
      <c r="X20" s="197"/>
      <c r="Y20" s="1"/>
    </row>
    <row r="21" spans="1:25" ht="35.1" customHeight="1">
      <c r="A21" s="377"/>
      <c r="B21" s="480"/>
      <c r="C21" s="398"/>
      <c r="D21" s="69"/>
      <c r="E21" s="212">
        <v>2</v>
      </c>
      <c r="F21" s="211" t="s">
        <v>410</v>
      </c>
      <c r="G21" s="393"/>
      <c r="H21" s="398"/>
      <c r="J21" s="384"/>
      <c r="K21" s="1"/>
      <c r="L21" s="1"/>
      <c r="M21" s="470"/>
      <c r="N21" s="97">
        <v>1</v>
      </c>
      <c r="O21" s="1"/>
      <c r="P21" s="1"/>
      <c r="Q21" s="1"/>
      <c r="R21" s="1"/>
      <c r="S21" s="1"/>
      <c r="T21" s="1"/>
      <c r="U21" s="1"/>
      <c r="V21" s="1"/>
      <c r="W21" s="1"/>
      <c r="X21" s="197"/>
      <c r="Y21" s="1"/>
    </row>
    <row r="22" spans="1:25" ht="35.1" customHeight="1">
      <c r="A22" s="377"/>
      <c r="B22" s="481"/>
      <c r="C22" s="379"/>
      <c r="D22" s="69"/>
      <c r="E22" s="212">
        <v>3</v>
      </c>
      <c r="F22" s="211" t="s">
        <v>411</v>
      </c>
      <c r="G22" s="394"/>
      <c r="H22" s="379"/>
      <c r="J22" s="326"/>
      <c r="K22" s="1"/>
      <c r="L22" s="1"/>
      <c r="M22" s="356"/>
      <c r="N22" s="97">
        <v>1</v>
      </c>
      <c r="O22" s="1"/>
      <c r="P22" s="1"/>
      <c r="Q22" s="1"/>
      <c r="R22" s="1"/>
      <c r="S22" s="1"/>
      <c r="T22" s="1"/>
      <c r="U22" s="1"/>
      <c r="V22" s="1"/>
      <c r="W22" s="1"/>
      <c r="X22" s="197"/>
      <c r="Y22" s="1"/>
    </row>
    <row r="23" spans="1:25" ht="35.1" customHeight="1">
      <c r="A23" s="377">
        <v>7</v>
      </c>
      <c r="B23" s="479" t="s">
        <v>412</v>
      </c>
      <c r="C23" s="378" t="s">
        <v>403</v>
      </c>
      <c r="D23" s="69"/>
      <c r="E23" s="212">
        <v>1</v>
      </c>
      <c r="F23" s="211" t="s">
        <v>413</v>
      </c>
      <c r="G23" s="392" t="s">
        <v>98</v>
      </c>
      <c r="H23" s="331">
        <v>239.96</v>
      </c>
      <c r="J23" s="325">
        <v>239.96</v>
      </c>
      <c r="K23" s="1"/>
      <c r="L23" s="1"/>
      <c r="M23" s="1"/>
      <c r="N23" s="97"/>
      <c r="O23" s="114"/>
      <c r="P23" s="114"/>
      <c r="Q23" s="114"/>
      <c r="R23" s="114"/>
      <c r="S23" s="34">
        <v>1</v>
      </c>
      <c r="T23" s="1"/>
      <c r="U23" s="1"/>
      <c r="V23" s="1"/>
      <c r="W23" s="1"/>
      <c r="X23" s="325">
        <v>23.32</v>
      </c>
      <c r="Y23" s="1"/>
    </row>
    <row r="24" spans="1:25" ht="35.1" customHeight="1">
      <c r="A24" s="377"/>
      <c r="B24" s="481"/>
      <c r="C24" s="379"/>
      <c r="D24" s="69"/>
      <c r="E24" s="212">
        <v>2</v>
      </c>
      <c r="F24" s="211" t="s">
        <v>414</v>
      </c>
      <c r="G24" s="394"/>
      <c r="H24" s="332"/>
      <c r="J24" s="326"/>
      <c r="K24" s="1"/>
      <c r="L24" s="1"/>
      <c r="M24" s="1"/>
      <c r="N24" s="97"/>
      <c r="O24" s="114"/>
      <c r="P24" s="34">
        <v>1</v>
      </c>
      <c r="Q24" s="1"/>
      <c r="R24" s="1"/>
      <c r="S24" s="1"/>
      <c r="T24" s="1"/>
      <c r="U24" s="1"/>
      <c r="V24" s="1"/>
      <c r="W24" s="1"/>
      <c r="X24" s="326"/>
      <c r="Y24" s="1"/>
    </row>
    <row r="25" spans="1:25" ht="35.1" customHeight="1">
      <c r="A25" s="377">
        <v>8</v>
      </c>
      <c r="B25" s="479" t="s">
        <v>415</v>
      </c>
      <c r="C25" s="378" t="s">
        <v>403</v>
      </c>
      <c r="D25" s="69"/>
      <c r="E25" s="212">
        <v>1</v>
      </c>
      <c r="F25" s="211" t="s">
        <v>416</v>
      </c>
      <c r="G25" s="491" t="s">
        <v>417</v>
      </c>
      <c r="H25" s="378">
        <v>243.01</v>
      </c>
      <c r="J25" s="325">
        <v>243.01</v>
      </c>
      <c r="K25" s="1"/>
      <c r="L25" s="1"/>
      <c r="M25" s="1"/>
      <c r="N25" s="97"/>
      <c r="O25" s="114"/>
      <c r="P25" s="114"/>
      <c r="Q25" s="114"/>
      <c r="R25" s="114"/>
      <c r="S25" s="114"/>
      <c r="T25" s="114"/>
      <c r="U25" s="34">
        <v>1</v>
      </c>
      <c r="V25" s="1"/>
      <c r="W25" s="1"/>
      <c r="X25" s="325">
        <v>46.48</v>
      </c>
      <c r="Y25" s="1"/>
    </row>
    <row r="26" spans="1:25" ht="35.1" customHeight="1">
      <c r="A26" s="377"/>
      <c r="B26" s="481"/>
      <c r="C26" s="379"/>
      <c r="D26" s="69"/>
      <c r="E26" s="212">
        <v>2</v>
      </c>
      <c r="F26" s="211" t="s">
        <v>418</v>
      </c>
      <c r="G26" s="492"/>
      <c r="H26" s="379"/>
      <c r="J26" s="326"/>
      <c r="K26" s="1"/>
      <c r="L26" s="1"/>
      <c r="M26" s="1"/>
      <c r="N26" s="97">
        <v>1</v>
      </c>
      <c r="O26" s="1"/>
      <c r="P26" s="1"/>
      <c r="Q26" s="1"/>
      <c r="R26" s="1"/>
      <c r="S26" s="1"/>
      <c r="T26" s="1"/>
      <c r="U26" s="1"/>
      <c r="V26" s="1"/>
      <c r="W26" s="1"/>
      <c r="X26" s="326"/>
      <c r="Y26" s="1"/>
    </row>
    <row r="27" spans="1:25" ht="35.1" customHeight="1">
      <c r="A27" s="377">
        <v>9</v>
      </c>
      <c r="B27" s="479" t="s">
        <v>419</v>
      </c>
      <c r="C27" s="378" t="s">
        <v>403</v>
      </c>
      <c r="D27" s="69"/>
      <c r="E27" s="212">
        <v>1</v>
      </c>
      <c r="F27" s="211" t="s">
        <v>420</v>
      </c>
      <c r="G27" s="392" t="s">
        <v>421</v>
      </c>
      <c r="H27" s="331">
        <v>243.32</v>
      </c>
      <c r="J27" s="325">
        <v>243.32</v>
      </c>
      <c r="K27" s="1"/>
      <c r="L27" s="1"/>
      <c r="M27" s="1"/>
      <c r="N27" s="97"/>
      <c r="O27" s="114"/>
      <c r="P27" s="114"/>
      <c r="Q27" s="114"/>
      <c r="R27" s="114"/>
      <c r="S27" s="34">
        <v>1</v>
      </c>
      <c r="T27" s="1"/>
      <c r="U27" s="1"/>
      <c r="V27" s="1"/>
      <c r="W27" s="1"/>
      <c r="X27" s="325">
        <v>44.13</v>
      </c>
      <c r="Y27" s="1"/>
    </row>
    <row r="28" spans="1:25" ht="35.1" customHeight="1">
      <c r="A28" s="377"/>
      <c r="B28" s="481"/>
      <c r="C28" s="379"/>
      <c r="D28" s="69"/>
      <c r="E28" s="212">
        <v>2</v>
      </c>
      <c r="F28" s="211" t="s">
        <v>422</v>
      </c>
      <c r="G28" s="394"/>
      <c r="H28" s="332"/>
      <c r="J28" s="326"/>
      <c r="K28" s="1"/>
      <c r="L28" s="1"/>
      <c r="M28" s="1"/>
      <c r="N28" s="97"/>
      <c r="O28" s="114"/>
      <c r="P28" s="114"/>
      <c r="Q28" s="114"/>
      <c r="R28" s="114"/>
      <c r="S28" s="114"/>
      <c r="T28" s="34">
        <v>1</v>
      </c>
      <c r="U28" s="1"/>
      <c r="V28" s="1"/>
      <c r="W28" s="1"/>
      <c r="X28" s="326"/>
      <c r="Y28" s="1"/>
    </row>
    <row r="29" spans="1:25" ht="35.1" customHeight="1">
      <c r="A29" s="377">
        <v>10</v>
      </c>
      <c r="B29" s="479" t="s">
        <v>423</v>
      </c>
      <c r="C29" s="378" t="s">
        <v>403</v>
      </c>
      <c r="D29" s="69"/>
      <c r="E29" s="212">
        <v>1</v>
      </c>
      <c r="F29" s="211" t="s">
        <v>424</v>
      </c>
      <c r="G29" s="392" t="s">
        <v>98</v>
      </c>
      <c r="H29" s="331">
        <v>238.2</v>
      </c>
      <c r="J29" s="465">
        <v>238.2</v>
      </c>
      <c r="K29" s="1"/>
      <c r="L29" s="1"/>
      <c r="M29" s="1"/>
      <c r="N29" s="97"/>
      <c r="O29" s="114"/>
      <c r="P29" s="114"/>
      <c r="Q29" s="114"/>
      <c r="R29" s="34"/>
      <c r="S29" s="34"/>
      <c r="T29" s="125">
        <v>1</v>
      </c>
      <c r="U29" s="1"/>
      <c r="V29" s="1"/>
      <c r="W29" s="1"/>
      <c r="X29" s="325">
        <v>97.47</v>
      </c>
      <c r="Y29" s="1"/>
    </row>
    <row r="30" spans="1:25" ht="35.1" customHeight="1">
      <c r="A30" s="377"/>
      <c r="B30" s="481"/>
      <c r="C30" s="379"/>
      <c r="D30" s="69"/>
      <c r="E30" s="212">
        <v>2</v>
      </c>
      <c r="F30" s="211" t="s">
        <v>425</v>
      </c>
      <c r="G30" s="394"/>
      <c r="H30" s="332"/>
      <c r="J30" s="467"/>
      <c r="K30" s="1"/>
      <c r="L30" s="1"/>
      <c r="M30" s="1"/>
      <c r="N30" s="97"/>
      <c r="O30" s="114"/>
      <c r="P30" s="114"/>
      <c r="Q30" s="114"/>
      <c r="R30" s="114"/>
      <c r="S30" s="34">
        <v>1</v>
      </c>
      <c r="U30" s="1"/>
      <c r="V30" s="1"/>
      <c r="W30" s="1"/>
      <c r="X30" s="326"/>
      <c r="Y30" s="1"/>
    </row>
    <row r="31" spans="1:25" ht="35.1" customHeight="1">
      <c r="A31" s="377">
        <v>11</v>
      </c>
      <c r="B31" s="479" t="s">
        <v>426</v>
      </c>
      <c r="C31" s="378"/>
      <c r="D31" s="69"/>
      <c r="E31" s="212">
        <v>1</v>
      </c>
      <c r="F31" s="211" t="s">
        <v>427</v>
      </c>
      <c r="G31" s="392" t="s">
        <v>98</v>
      </c>
      <c r="H31" s="331">
        <v>238.12</v>
      </c>
      <c r="J31" s="325">
        <v>238.12</v>
      </c>
      <c r="K31" s="1"/>
      <c r="L31" s="1"/>
      <c r="M31" s="1"/>
      <c r="N31" s="97"/>
      <c r="O31" s="114"/>
      <c r="P31" s="114"/>
      <c r="Q31" s="114"/>
      <c r="R31" s="34"/>
      <c r="S31" s="34"/>
      <c r="T31" s="34"/>
      <c r="U31" s="34"/>
      <c r="V31" s="34">
        <v>1</v>
      </c>
      <c r="W31" s="1"/>
      <c r="X31" s="325">
        <v>73.48</v>
      </c>
      <c r="Y31" s="1"/>
    </row>
    <row r="32" spans="1:25" ht="35.1" customHeight="1">
      <c r="A32" s="377"/>
      <c r="B32" s="481"/>
      <c r="C32" s="379"/>
      <c r="D32" s="69"/>
      <c r="E32" s="212">
        <v>2</v>
      </c>
      <c r="F32" s="211" t="s">
        <v>428</v>
      </c>
      <c r="G32" s="394"/>
      <c r="H32" s="332"/>
      <c r="J32" s="326"/>
      <c r="K32" s="1"/>
      <c r="L32" s="1"/>
      <c r="M32" s="1"/>
      <c r="N32" s="97"/>
      <c r="O32" s="114"/>
      <c r="P32" s="114"/>
      <c r="Q32" s="114"/>
      <c r="R32" s="114"/>
      <c r="S32" s="34">
        <v>1</v>
      </c>
      <c r="T32" s="1"/>
      <c r="U32" s="1"/>
      <c r="V32" s="1"/>
      <c r="W32" s="1"/>
      <c r="X32" s="326"/>
      <c r="Y32" s="1"/>
    </row>
    <row r="33" spans="1:25" ht="35.1" customHeight="1">
      <c r="A33" s="377">
        <v>12</v>
      </c>
      <c r="B33" s="479" t="s">
        <v>429</v>
      </c>
      <c r="C33" s="378" t="s">
        <v>430</v>
      </c>
      <c r="D33" s="69"/>
      <c r="E33" s="212">
        <v>1</v>
      </c>
      <c r="F33" s="211" t="s">
        <v>431</v>
      </c>
      <c r="G33" s="392" t="s">
        <v>432</v>
      </c>
      <c r="H33" s="380">
        <v>369.8</v>
      </c>
      <c r="J33" s="465">
        <v>369.8</v>
      </c>
      <c r="K33" s="1"/>
      <c r="L33" s="1"/>
      <c r="M33" s="1"/>
      <c r="N33" s="97"/>
      <c r="O33" s="34"/>
      <c r="P33" s="34"/>
      <c r="Q33" s="34"/>
      <c r="R33" s="34"/>
      <c r="S33" s="34">
        <v>1</v>
      </c>
      <c r="T33" s="1"/>
      <c r="U33" s="1"/>
      <c r="V33" s="1"/>
      <c r="W33" s="1"/>
      <c r="X33" s="325">
        <v>59.99</v>
      </c>
      <c r="Y33" s="1"/>
    </row>
    <row r="34" spans="1:25" ht="35.1" customHeight="1">
      <c r="A34" s="377"/>
      <c r="B34" s="480"/>
      <c r="C34" s="398"/>
      <c r="D34" s="69"/>
      <c r="E34" s="212">
        <v>2</v>
      </c>
      <c r="F34" s="211" t="s">
        <v>433</v>
      </c>
      <c r="G34" s="393"/>
      <c r="H34" s="380"/>
      <c r="J34" s="466"/>
      <c r="K34" s="1"/>
      <c r="L34" s="1"/>
      <c r="M34" s="1"/>
      <c r="N34" s="97"/>
      <c r="O34" s="34"/>
      <c r="P34" s="34"/>
      <c r="Q34" s="34"/>
      <c r="R34" s="34"/>
      <c r="S34" s="34"/>
      <c r="T34" s="34">
        <v>1</v>
      </c>
      <c r="U34" s="1"/>
      <c r="V34" s="1"/>
      <c r="W34" s="1"/>
      <c r="X34" s="384"/>
      <c r="Y34" s="1"/>
    </row>
    <row r="35" spans="1:25" ht="35.1" customHeight="1">
      <c r="A35" s="377"/>
      <c r="B35" s="481"/>
      <c r="C35" s="379"/>
      <c r="D35" s="69"/>
      <c r="E35" s="212">
        <v>3</v>
      </c>
      <c r="F35" s="211" t="s">
        <v>434</v>
      </c>
      <c r="G35" s="394"/>
      <c r="H35" s="380"/>
      <c r="J35" s="467"/>
      <c r="K35" s="1"/>
      <c r="L35" s="1"/>
      <c r="M35" s="1"/>
      <c r="N35" s="97"/>
      <c r="O35" s="34"/>
      <c r="P35" s="34"/>
      <c r="Q35" s="34">
        <v>1</v>
      </c>
      <c r="R35" s="1"/>
      <c r="S35" s="1"/>
      <c r="T35" s="1"/>
      <c r="U35" s="1"/>
      <c r="V35" s="1"/>
      <c r="W35" s="1"/>
      <c r="X35" s="326"/>
      <c r="Y35" s="1"/>
    </row>
    <row r="36" spans="1:25" ht="35.1" customHeight="1">
      <c r="A36" s="377">
        <v>13</v>
      </c>
      <c r="B36" s="479" t="s">
        <v>435</v>
      </c>
      <c r="C36" s="378" t="s">
        <v>430</v>
      </c>
      <c r="D36" s="69"/>
      <c r="E36" s="212">
        <v>1</v>
      </c>
      <c r="F36" s="211" t="s">
        <v>436</v>
      </c>
      <c r="G36" s="392" t="s">
        <v>437</v>
      </c>
      <c r="H36" s="331">
        <v>369.1</v>
      </c>
      <c r="J36" s="465">
        <v>369.1</v>
      </c>
      <c r="K36" s="1"/>
      <c r="L36" s="1"/>
      <c r="M36" s="1"/>
      <c r="N36" s="97"/>
      <c r="O36" s="34"/>
      <c r="P36" s="34"/>
      <c r="Q36" s="34"/>
      <c r="R36" s="34"/>
      <c r="S36" s="34"/>
      <c r="T36" s="34"/>
      <c r="U36" s="34"/>
      <c r="V36" s="34">
        <v>1</v>
      </c>
      <c r="W36" s="33"/>
      <c r="X36" s="325">
        <v>122.97</v>
      </c>
      <c r="Y36" s="1"/>
    </row>
    <row r="37" spans="1:25" ht="35.1" customHeight="1">
      <c r="A37" s="377"/>
      <c r="B37" s="480"/>
      <c r="C37" s="398"/>
      <c r="D37" s="69"/>
      <c r="E37" s="212">
        <v>2</v>
      </c>
      <c r="F37" s="211" t="s">
        <v>438</v>
      </c>
      <c r="G37" s="393"/>
      <c r="H37" s="380"/>
      <c r="J37" s="466"/>
      <c r="K37" s="1"/>
      <c r="L37" s="1"/>
      <c r="M37" s="1"/>
      <c r="N37" s="97"/>
      <c r="O37" s="34"/>
      <c r="P37" s="34"/>
      <c r="Q37" s="34"/>
      <c r="R37" s="34"/>
      <c r="S37" s="34"/>
      <c r="T37" s="34"/>
      <c r="U37" s="34"/>
      <c r="V37" s="34">
        <v>1</v>
      </c>
      <c r="W37" s="33"/>
      <c r="X37" s="384"/>
      <c r="Y37" s="1"/>
    </row>
    <row r="38" spans="1:25" ht="35.1" customHeight="1">
      <c r="A38" s="377"/>
      <c r="B38" s="481"/>
      <c r="C38" s="379"/>
      <c r="D38" s="69"/>
      <c r="E38" s="212">
        <v>3</v>
      </c>
      <c r="F38" s="211" t="s">
        <v>439</v>
      </c>
      <c r="G38" s="394"/>
      <c r="H38" s="332"/>
      <c r="J38" s="467"/>
      <c r="K38" s="1"/>
      <c r="L38" s="1"/>
      <c r="M38" s="1"/>
      <c r="N38" s="97"/>
      <c r="O38" s="34"/>
      <c r="P38" s="34"/>
      <c r="Q38" s="34"/>
      <c r="R38" s="34"/>
      <c r="S38" s="34"/>
      <c r="T38" s="34"/>
      <c r="U38" s="34">
        <v>1</v>
      </c>
      <c r="V38" s="33"/>
      <c r="W38" s="33"/>
      <c r="X38" s="326"/>
      <c r="Y38" s="1"/>
    </row>
    <row r="39" spans="1:25" ht="35.1" customHeight="1">
      <c r="A39" s="377">
        <v>14</v>
      </c>
      <c r="B39" s="479" t="s">
        <v>440</v>
      </c>
      <c r="C39" s="378" t="s">
        <v>430</v>
      </c>
      <c r="D39" s="69"/>
      <c r="E39" s="212">
        <v>1</v>
      </c>
      <c r="F39" s="219" t="s">
        <v>584</v>
      </c>
      <c r="G39" s="445" t="s">
        <v>441</v>
      </c>
      <c r="H39" s="398">
        <v>245.04</v>
      </c>
      <c r="J39" s="325">
        <v>245.04</v>
      </c>
      <c r="K39" s="1"/>
      <c r="L39" s="1"/>
      <c r="M39" s="1"/>
      <c r="N39" s="97"/>
      <c r="O39" s="34"/>
      <c r="P39" s="34"/>
      <c r="Q39" s="34"/>
      <c r="R39" s="34"/>
      <c r="S39" s="34"/>
      <c r="T39" s="34"/>
      <c r="U39" s="34">
        <v>1</v>
      </c>
      <c r="V39" s="33"/>
      <c r="W39" s="33"/>
      <c r="X39" s="325">
        <v>62.13</v>
      </c>
      <c r="Y39" s="1"/>
    </row>
    <row r="40" spans="1:25" ht="35.1" customHeight="1">
      <c r="A40" s="377"/>
      <c r="B40" s="482"/>
      <c r="C40" s="483"/>
      <c r="D40" s="69"/>
      <c r="E40" s="212">
        <v>2</v>
      </c>
      <c r="F40" s="219" t="s">
        <v>585</v>
      </c>
      <c r="G40" s="394"/>
      <c r="H40" s="398"/>
      <c r="J40" s="326"/>
      <c r="K40" s="1"/>
      <c r="L40" s="1"/>
      <c r="M40" s="1"/>
      <c r="N40" s="97"/>
      <c r="O40" s="34"/>
      <c r="P40" s="34"/>
      <c r="Q40" s="34">
        <v>1</v>
      </c>
      <c r="R40" s="33"/>
      <c r="S40" s="33"/>
      <c r="T40" s="33"/>
      <c r="U40" s="33"/>
      <c r="V40" s="33"/>
      <c r="W40" s="33"/>
      <c r="X40" s="326"/>
      <c r="Y40" s="1"/>
    </row>
    <row r="41" spans="1:25" ht="35.1" customHeight="1">
      <c r="A41" s="377">
        <v>15</v>
      </c>
      <c r="B41" s="479" t="s">
        <v>442</v>
      </c>
      <c r="C41" s="378" t="s">
        <v>430</v>
      </c>
      <c r="D41" s="69"/>
      <c r="E41" s="212">
        <v>1</v>
      </c>
      <c r="F41" s="211" t="s">
        <v>443</v>
      </c>
      <c r="G41" s="392" t="s">
        <v>444</v>
      </c>
      <c r="H41" s="331">
        <v>244.47</v>
      </c>
      <c r="J41" s="325">
        <v>244.47</v>
      </c>
      <c r="K41" s="1"/>
      <c r="L41" s="1"/>
      <c r="M41" s="1"/>
      <c r="N41" s="97"/>
      <c r="O41" s="34"/>
      <c r="P41" s="34"/>
      <c r="Q41" s="34"/>
      <c r="R41" s="34"/>
      <c r="S41" s="34">
        <v>1</v>
      </c>
      <c r="T41" s="33"/>
      <c r="U41" s="33"/>
      <c r="V41" s="33"/>
      <c r="W41" s="33"/>
      <c r="X41" s="325">
        <v>98.29</v>
      </c>
      <c r="Y41" s="1"/>
    </row>
    <row r="42" spans="1:25" ht="35.1" customHeight="1">
      <c r="A42" s="377"/>
      <c r="B42" s="481"/>
      <c r="C42" s="379"/>
      <c r="D42" s="69"/>
      <c r="E42" s="212">
        <v>2</v>
      </c>
      <c r="F42" s="211" t="s">
        <v>445</v>
      </c>
      <c r="G42" s="394"/>
      <c r="H42" s="332"/>
      <c r="J42" s="326"/>
      <c r="K42" s="1"/>
      <c r="L42" s="1"/>
      <c r="M42" s="1"/>
      <c r="N42" s="97"/>
      <c r="O42" s="34"/>
      <c r="P42" s="34"/>
      <c r="Q42" s="34"/>
      <c r="R42" s="34"/>
      <c r="S42" s="34">
        <v>1</v>
      </c>
      <c r="U42" s="110"/>
      <c r="V42" s="33"/>
      <c r="W42" s="33"/>
      <c r="X42" s="326"/>
      <c r="Y42" s="1"/>
    </row>
    <row r="43" spans="1:25" ht="35.1" customHeight="1">
      <c r="A43" s="377">
        <v>16</v>
      </c>
      <c r="B43" s="479" t="s">
        <v>446</v>
      </c>
      <c r="C43" s="378" t="s">
        <v>430</v>
      </c>
      <c r="D43" s="69"/>
      <c r="E43" s="212">
        <v>1</v>
      </c>
      <c r="F43" s="211" t="s">
        <v>447</v>
      </c>
      <c r="G43" s="392" t="s">
        <v>448</v>
      </c>
      <c r="H43" s="331">
        <v>244.8</v>
      </c>
      <c r="J43" s="465">
        <v>244.8</v>
      </c>
      <c r="K43" s="1"/>
      <c r="L43" s="1"/>
      <c r="M43" s="1"/>
      <c r="N43" s="97"/>
      <c r="O43" s="34"/>
      <c r="P43" s="34"/>
      <c r="Q43" s="34"/>
      <c r="R43" s="34"/>
      <c r="S43" s="34"/>
      <c r="T43" s="34"/>
      <c r="U43" s="34"/>
      <c r="V43" s="34">
        <v>1</v>
      </c>
      <c r="W43" s="33"/>
      <c r="X43" s="325">
        <v>73.849999999999994</v>
      </c>
      <c r="Y43" s="1"/>
    </row>
    <row r="44" spans="1:25" ht="35.1" customHeight="1">
      <c r="A44" s="377"/>
      <c r="B44" s="481"/>
      <c r="C44" s="379"/>
      <c r="D44" s="69"/>
      <c r="E44" s="212">
        <v>2</v>
      </c>
      <c r="F44" s="211" t="s">
        <v>449</v>
      </c>
      <c r="G44" s="394"/>
      <c r="H44" s="332"/>
      <c r="J44" s="467"/>
      <c r="K44" s="1"/>
      <c r="L44" s="1"/>
      <c r="M44" s="1"/>
      <c r="N44" s="97"/>
      <c r="O44" s="34"/>
      <c r="P44" s="34"/>
      <c r="Q44" s="34"/>
      <c r="R44" s="34"/>
      <c r="S44" s="34"/>
      <c r="T44" s="34"/>
      <c r="U44" s="34">
        <v>1</v>
      </c>
      <c r="V44" s="33"/>
      <c r="W44" s="33"/>
      <c r="X44" s="326"/>
      <c r="Y44" s="1"/>
    </row>
    <row r="45" spans="1:25" ht="35.1" customHeight="1">
      <c r="A45" s="377">
        <v>17</v>
      </c>
      <c r="B45" s="479" t="s">
        <v>450</v>
      </c>
      <c r="C45" s="378" t="s">
        <v>430</v>
      </c>
      <c r="D45" s="69"/>
      <c r="E45" s="212">
        <v>1</v>
      </c>
      <c r="F45" s="211" t="s">
        <v>451</v>
      </c>
      <c r="G45" s="392" t="s">
        <v>452</v>
      </c>
      <c r="H45" s="380">
        <v>365.56</v>
      </c>
      <c r="J45" s="325">
        <v>365.56</v>
      </c>
      <c r="K45" s="1"/>
      <c r="L45" s="1"/>
      <c r="M45" s="1"/>
      <c r="N45" s="97"/>
      <c r="O45" s="34"/>
      <c r="P45" s="34"/>
      <c r="Q45" s="34"/>
      <c r="R45" s="34"/>
      <c r="S45" s="34"/>
      <c r="T45" s="34"/>
      <c r="U45" s="34"/>
      <c r="V45" s="34">
        <v>1</v>
      </c>
      <c r="W45" s="33"/>
      <c r="X45" s="325">
        <v>102.65</v>
      </c>
      <c r="Y45" s="1"/>
    </row>
    <row r="46" spans="1:25" ht="35.1" customHeight="1">
      <c r="A46" s="377"/>
      <c r="B46" s="480"/>
      <c r="C46" s="398"/>
      <c r="D46" s="69"/>
      <c r="E46" s="212">
        <v>2</v>
      </c>
      <c r="F46" s="211" t="s">
        <v>453</v>
      </c>
      <c r="G46" s="393"/>
      <c r="H46" s="380"/>
      <c r="J46" s="384"/>
      <c r="K46" s="1"/>
      <c r="L46" s="1"/>
      <c r="M46" s="1"/>
      <c r="N46" s="97">
        <v>1</v>
      </c>
      <c r="O46" s="110"/>
      <c r="P46" s="33"/>
      <c r="Q46" s="33"/>
      <c r="R46" s="33"/>
      <c r="S46" s="33"/>
      <c r="T46" s="33"/>
      <c r="U46" s="33"/>
      <c r="V46" s="33"/>
      <c r="W46" s="33"/>
      <c r="X46" s="384"/>
      <c r="Y46" s="2" t="s">
        <v>649</v>
      </c>
    </row>
    <row r="47" spans="1:25" ht="35.1" customHeight="1">
      <c r="A47" s="377"/>
      <c r="B47" s="481"/>
      <c r="C47" s="379"/>
      <c r="D47" s="69"/>
      <c r="E47" s="212">
        <v>3</v>
      </c>
      <c r="F47" s="211" t="s">
        <v>454</v>
      </c>
      <c r="G47" s="394"/>
      <c r="H47" s="380"/>
      <c r="J47" s="326"/>
      <c r="K47" s="1"/>
      <c r="L47" s="1"/>
      <c r="M47" s="1"/>
      <c r="N47" s="97"/>
      <c r="O47" s="34"/>
      <c r="P47" s="34"/>
      <c r="Q47" s="34"/>
      <c r="R47" s="34"/>
      <c r="S47" s="34"/>
      <c r="T47" s="34"/>
      <c r="U47" s="34">
        <v>1</v>
      </c>
      <c r="V47" s="33"/>
      <c r="W47" s="33"/>
      <c r="X47" s="326"/>
      <c r="Y47" s="1"/>
    </row>
    <row r="48" spans="1:25" ht="35.1" customHeight="1">
      <c r="A48" s="377">
        <v>18</v>
      </c>
      <c r="B48" s="479" t="s">
        <v>455</v>
      </c>
      <c r="C48" s="378" t="s">
        <v>430</v>
      </c>
      <c r="D48" s="69"/>
      <c r="E48" s="212">
        <v>1</v>
      </c>
      <c r="F48" s="211" t="s">
        <v>456</v>
      </c>
      <c r="G48" s="453" t="s">
        <v>457</v>
      </c>
      <c r="H48" s="378">
        <v>244.24</v>
      </c>
      <c r="J48" s="325">
        <v>244.24</v>
      </c>
      <c r="K48" s="1"/>
      <c r="L48" s="1"/>
      <c r="M48" s="1"/>
      <c r="N48" s="97"/>
      <c r="O48" s="34"/>
      <c r="P48" s="34"/>
      <c r="Q48" s="34"/>
      <c r="R48" s="34"/>
      <c r="S48" s="34"/>
      <c r="T48" s="34"/>
      <c r="U48" s="34"/>
      <c r="V48" s="34">
        <v>1</v>
      </c>
      <c r="W48" s="33"/>
      <c r="X48" s="325">
        <v>173.18</v>
      </c>
      <c r="Y48" s="1"/>
    </row>
    <row r="49" spans="1:25" ht="35.1" customHeight="1">
      <c r="A49" s="377"/>
      <c r="B49" s="481"/>
      <c r="C49" s="379"/>
      <c r="D49" s="69"/>
      <c r="E49" s="212">
        <v>2</v>
      </c>
      <c r="F49" s="211" t="s">
        <v>458</v>
      </c>
      <c r="G49" s="454"/>
      <c r="H49" s="379"/>
      <c r="J49" s="326"/>
      <c r="K49" s="1"/>
      <c r="L49" s="1"/>
      <c r="M49" s="1"/>
      <c r="N49" s="97"/>
      <c r="O49" s="34"/>
      <c r="P49" s="34"/>
      <c r="Q49" s="34"/>
      <c r="R49" s="34"/>
      <c r="S49" s="34"/>
      <c r="T49" s="34"/>
      <c r="U49" s="34"/>
      <c r="V49" s="34">
        <v>1</v>
      </c>
      <c r="W49" s="33"/>
      <c r="X49" s="384"/>
      <c r="Y49" s="1"/>
    </row>
    <row r="50" spans="1:25" ht="35.1" customHeight="1">
      <c r="A50" s="377">
        <v>19</v>
      </c>
      <c r="B50" s="479" t="s">
        <v>459</v>
      </c>
      <c r="C50" s="378" t="s">
        <v>430</v>
      </c>
      <c r="D50" s="69"/>
      <c r="E50" s="212">
        <v>1</v>
      </c>
      <c r="F50" s="211" t="s">
        <v>460</v>
      </c>
      <c r="G50" s="392" t="s">
        <v>432</v>
      </c>
      <c r="H50" s="331">
        <v>244.72</v>
      </c>
      <c r="J50" s="325">
        <v>244.72</v>
      </c>
      <c r="K50" s="1"/>
      <c r="L50" s="1"/>
      <c r="M50" s="1"/>
      <c r="N50" s="97"/>
      <c r="O50" s="34"/>
      <c r="P50" s="34"/>
      <c r="Q50" s="34"/>
      <c r="R50" s="34"/>
      <c r="S50" s="34">
        <v>1</v>
      </c>
      <c r="T50" s="34"/>
      <c r="U50" s="34"/>
      <c r="V50" s="34">
        <v>1</v>
      </c>
      <c r="W50" s="33"/>
      <c r="X50" s="384">
        <v>98.22</v>
      </c>
      <c r="Y50" s="1"/>
    </row>
    <row r="51" spans="1:25" ht="35.1" customHeight="1">
      <c r="A51" s="377"/>
      <c r="B51" s="481"/>
      <c r="C51" s="379"/>
      <c r="D51" s="69"/>
      <c r="E51" s="212">
        <v>2</v>
      </c>
      <c r="F51" s="211" t="s">
        <v>461</v>
      </c>
      <c r="G51" s="394"/>
      <c r="H51" s="332"/>
      <c r="J51" s="326"/>
      <c r="K51" s="1"/>
      <c r="L51" s="1"/>
      <c r="M51" s="1"/>
      <c r="N51" s="97"/>
      <c r="O51" s="34"/>
      <c r="P51" s="34"/>
      <c r="Q51" s="34"/>
      <c r="R51" s="34"/>
      <c r="S51" s="34">
        <v>1</v>
      </c>
      <c r="T51" s="33"/>
      <c r="U51" s="33"/>
      <c r="V51" s="33"/>
      <c r="W51" s="33"/>
      <c r="X51" s="326"/>
      <c r="Y51" s="1"/>
    </row>
    <row r="52" spans="1:25" ht="35.1" customHeight="1">
      <c r="A52" s="377">
        <v>20</v>
      </c>
      <c r="B52" s="479" t="s">
        <v>462</v>
      </c>
      <c r="C52" s="378" t="s">
        <v>430</v>
      </c>
      <c r="D52" s="69"/>
      <c r="E52" s="212">
        <v>1</v>
      </c>
      <c r="F52" s="211" t="s">
        <v>463</v>
      </c>
      <c r="G52" s="445" t="s">
        <v>464</v>
      </c>
      <c r="H52" s="331">
        <v>245.98</v>
      </c>
      <c r="J52" s="325">
        <v>245.98</v>
      </c>
      <c r="K52" s="1"/>
      <c r="L52" s="1"/>
      <c r="M52" s="1"/>
      <c r="N52" s="97"/>
      <c r="O52" s="34"/>
      <c r="P52" s="34"/>
      <c r="Q52" s="34">
        <v>1</v>
      </c>
      <c r="R52" s="33"/>
      <c r="S52" s="33"/>
      <c r="T52" s="33"/>
      <c r="U52" s="33"/>
      <c r="V52" s="33"/>
      <c r="W52" s="33"/>
      <c r="X52" s="325">
        <v>76.62</v>
      </c>
      <c r="Y52" s="1"/>
    </row>
    <row r="53" spans="1:25" ht="35.1" customHeight="1">
      <c r="A53" s="377"/>
      <c r="B53" s="481"/>
      <c r="C53" s="379"/>
      <c r="D53" s="69"/>
      <c r="E53" s="212">
        <v>2</v>
      </c>
      <c r="F53" s="211" t="s">
        <v>465</v>
      </c>
      <c r="G53" s="394"/>
      <c r="H53" s="332"/>
      <c r="J53" s="326"/>
      <c r="K53" s="1"/>
      <c r="L53" s="1"/>
      <c r="M53" s="1"/>
      <c r="N53" s="97"/>
      <c r="O53" s="34"/>
      <c r="P53" s="34"/>
      <c r="Q53" s="34"/>
      <c r="R53" s="34"/>
      <c r="S53" s="34"/>
      <c r="T53" s="34"/>
      <c r="U53" s="34" t="s">
        <v>648</v>
      </c>
      <c r="V53" s="33"/>
      <c r="W53" s="33"/>
      <c r="X53" s="326"/>
      <c r="Y53" s="1"/>
    </row>
    <row r="54" spans="1:25" ht="35.1" customHeight="1">
      <c r="A54" s="377">
        <v>21</v>
      </c>
      <c r="B54" s="479" t="s">
        <v>466</v>
      </c>
      <c r="C54" s="378" t="s">
        <v>430</v>
      </c>
      <c r="D54" s="69"/>
      <c r="E54" s="212">
        <v>1</v>
      </c>
      <c r="F54" s="211" t="s">
        <v>467</v>
      </c>
      <c r="G54" s="392" t="s">
        <v>468</v>
      </c>
      <c r="H54" s="331">
        <v>365.86</v>
      </c>
      <c r="J54" s="325">
        <v>365.86</v>
      </c>
      <c r="K54" s="1"/>
      <c r="L54" s="1"/>
      <c r="M54" s="1"/>
      <c r="N54" s="97"/>
      <c r="O54" s="34"/>
      <c r="P54" s="34"/>
      <c r="Q54" s="34"/>
      <c r="R54" s="34"/>
      <c r="S54" s="34"/>
      <c r="T54" s="34"/>
      <c r="U54" s="34">
        <v>1</v>
      </c>
      <c r="V54" s="33"/>
      <c r="W54" s="33"/>
      <c r="X54" s="325">
        <v>138.51</v>
      </c>
      <c r="Y54" s="1"/>
    </row>
    <row r="55" spans="1:25" ht="35.1" customHeight="1">
      <c r="A55" s="377"/>
      <c r="B55" s="480"/>
      <c r="C55" s="398"/>
      <c r="D55" s="69"/>
      <c r="E55" s="212">
        <v>2</v>
      </c>
      <c r="F55" s="211" t="s">
        <v>469</v>
      </c>
      <c r="G55" s="393"/>
      <c r="H55" s="380"/>
      <c r="J55" s="384"/>
      <c r="K55" s="1"/>
      <c r="L55" s="1"/>
      <c r="M55" s="1"/>
      <c r="N55" s="97"/>
      <c r="O55" s="34"/>
      <c r="P55" s="34"/>
      <c r="Q55" s="34"/>
      <c r="R55" s="34"/>
      <c r="S55" s="34">
        <v>1</v>
      </c>
      <c r="T55" s="33"/>
      <c r="U55" s="33"/>
      <c r="V55" s="33"/>
      <c r="W55" s="33"/>
      <c r="X55" s="384"/>
      <c r="Y55" s="1"/>
    </row>
    <row r="56" spans="1:25" ht="35.1" customHeight="1">
      <c r="A56" s="377"/>
      <c r="B56" s="481"/>
      <c r="C56" s="379"/>
      <c r="D56" s="69"/>
      <c r="E56" s="212">
        <v>3</v>
      </c>
      <c r="F56" s="211" t="s">
        <v>470</v>
      </c>
      <c r="G56" s="394"/>
      <c r="H56" s="332"/>
      <c r="J56" s="326"/>
      <c r="K56" s="1"/>
      <c r="L56" s="1"/>
      <c r="M56" s="1"/>
      <c r="N56" s="97"/>
      <c r="O56" s="34"/>
      <c r="P56" s="34"/>
      <c r="Q56" s="34"/>
      <c r="R56" s="34"/>
      <c r="S56" s="34"/>
      <c r="T56" s="34"/>
      <c r="U56" s="34">
        <v>1</v>
      </c>
      <c r="V56" s="33"/>
      <c r="W56" s="33"/>
      <c r="X56" s="326"/>
      <c r="Y56" s="1"/>
    </row>
    <row r="57" spans="1:25" ht="35.1" customHeight="1">
      <c r="A57" s="377">
        <v>22</v>
      </c>
      <c r="B57" s="479" t="s">
        <v>471</v>
      </c>
      <c r="C57" s="378" t="s">
        <v>430</v>
      </c>
      <c r="D57" s="69"/>
      <c r="E57" s="212">
        <v>1</v>
      </c>
      <c r="F57" s="211" t="s">
        <v>472</v>
      </c>
      <c r="G57" s="392" t="s">
        <v>98</v>
      </c>
      <c r="H57" s="378">
        <v>244.48</v>
      </c>
      <c r="J57" s="325">
        <v>244.48</v>
      </c>
      <c r="K57" s="1"/>
      <c r="L57" s="1"/>
      <c r="M57" s="1"/>
      <c r="N57" s="97"/>
      <c r="O57" s="34"/>
      <c r="P57" s="34"/>
      <c r="Q57" s="34"/>
      <c r="R57" s="34"/>
      <c r="S57" s="34"/>
      <c r="T57" s="34"/>
      <c r="U57" s="34"/>
      <c r="V57" s="34">
        <v>1</v>
      </c>
      <c r="W57" s="33"/>
      <c r="X57" s="325">
        <v>172.63</v>
      </c>
      <c r="Y57" s="27"/>
    </row>
    <row r="58" spans="1:25" ht="35.1" customHeight="1">
      <c r="A58" s="377"/>
      <c r="B58" s="481"/>
      <c r="C58" s="379"/>
      <c r="D58" s="69"/>
      <c r="E58" s="212">
        <v>2</v>
      </c>
      <c r="F58" s="211" t="s">
        <v>473</v>
      </c>
      <c r="G58" s="394"/>
      <c r="H58" s="379"/>
      <c r="J58" s="326"/>
      <c r="K58" s="1"/>
      <c r="L58" s="1"/>
      <c r="M58" s="1"/>
      <c r="N58" s="97"/>
      <c r="O58" s="34"/>
      <c r="P58" s="34"/>
      <c r="Q58" s="34"/>
      <c r="R58" s="34"/>
      <c r="S58" s="34"/>
      <c r="T58" s="34"/>
      <c r="U58" s="34"/>
      <c r="V58" s="34">
        <v>1</v>
      </c>
      <c r="W58" s="33"/>
      <c r="X58" s="326"/>
      <c r="Y58" s="1"/>
    </row>
    <row r="59" spans="1:25" ht="35.1" customHeight="1">
      <c r="A59" s="377">
        <v>23</v>
      </c>
      <c r="B59" s="479" t="s">
        <v>474</v>
      </c>
      <c r="C59" s="378" t="s">
        <v>430</v>
      </c>
      <c r="D59" s="69"/>
      <c r="E59" s="212">
        <v>1</v>
      </c>
      <c r="F59" s="211" t="s">
        <v>475</v>
      </c>
      <c r="G59" s="445" t="s">
        <v>98</v>
      </c>
      <c r="H59" s="380">
        <v>243.59</v>
      </c>
      <c r="J59" s="325">
        <v>243.59</v>
      </c>
      <c r="K59" s="1"/>
      <c r="L59" s="1"/>
      <c r="M59" s="1"/>
      <c r="N59" s="97"/>
      <c r="O59" s="34"/>
      <c r="P59" s="34"/>
      <c r="Q59" s="34"/>
      <c r="R59" s="34"/>
      <c r="S59" s="34">
        <v>1</v>
      </c>
      <c r="T59" s="33"/>
      <c r="U59" s="33"/>
      <c r="V59" s="33"/>
      <c r="W59" s="33"/>
      <c r="X59" s="325">
        <v>70.400000000000006</v>
      </c>
      <c r="Y59" s="1"/>
    </row>
    <row r="60" spans="1:25" ht="35.1" customHeight="1">
      <c r="A60" s="377"/>
      <c r="B60" s="481"/>
      <c r="C60" s="379"/>
      <c r="D60" s="69"/>
      <c r="E60" s="212">
        <v>2</v>
      </c>
      <c r="F60" s="211" t="s">
        <v>476</v>
      </c>
      <c r="G60" s="394"/>
      <c r="H60" s="380"/>
      <c r="J60" s="326"/>
      <c r="K60" s="1"/>
      <c r="L60" s="1"/>
      <c r="M60" s="1"/>
      <c r="N60" s="97"/>
      <c r="O60" s="34"/>
      <c r="P60" s="34"/>
      <c r="Q60" s="34"/>
      <c r="R60" s="34"/>
      <c r="S60" s="34"/>
      <c r="T60" s="34"/>
      <c r="U60" s="34">
        <v>1</v>
      </c>
      <c r="V60" s="33"/>
      <c r="W60" s="33"/>
      <c r="X60" s="326"/>
      <c r="Y60" s="1"/>
    </row>
    <row r="61" spans="1:25" ht="35.1" customHeight="1">
      <c r="A61" s="377">
        <v>24</v>
      </c>
      <c r="B61" s="479" t="s">
        <v>477</v>
      </c>
      <c r="C61" s="378" t="s">
        <v>430</v>
      </c>
      <c r="D61" s="69"/>
      <c r="E61" s="212">
        <v>1</v>
      </c>
      <c r="F61" s="211" t="s">
        <v>478</v>
      </c>
      <c r="G61" s="392" t="s">
        <v>479</v>
      </c>
      <c r="H61" s="378">
        <v>247.04</v>
      </c>
      <c r="J61" s="325">
        <v>247.04</v>
      </c>
      <c r="K61" s="1"/>
      <c r="L61" s="1"/>
      <c r="M61" s="1"/>
      <c r="N61" s="97"/>
      <c r="O61" s="34"/>
      <c r="P61" s="34"/>
      <c r="Q61" s="34"/>
      <c r="R61" s="34"/>
      <c r="S61" s="34"/>
      <c r="T61" s="34"/>
      <c r="U61" s="34">
        <v>1</v>
      </c>
      <c r="V61" s="33"/>
      <c r="W61" s="33"/>
      <c r="X61" s="325">
        <v>83.04</v>
      </c>
      <c r="Y61" s="1"/>
    </row>
    <row r="62" spans="1:25" ht="35.1" customHeight="1">
      <c r="A62" s="377"/>
      <c r="B62" s="481"/>
      <c r="C62" s="379"/>
      <c r="D62" s="69"/>
      <c r="E62" s="212">
        <v>2</v>
      </c>
      <c r="F62" s="211" t="s">
        <v>480</v>
      </c>
      <c r="G62" s="394"/>
      <c r="H62" s="379"/>
      <c r="J62" s="326"/>
      <c r="K62" s="1"/>
      <c r="L62" s="1"/>
      <c r="M62" s="1"/>
      <c r="N62" s="97"/>
      <c r="O62" s="34"/>
      <c r="P62" s="34"/>
      <c r="Q62" s="34"/>
      <c r="R62" s="34"/>
      <c r="S62" s="34"/>
      <c r="T62" s="34"/>
      <c r="U62" s="34">
        <v>1</v>
      </c>
      <c r="V62" s="33"/>
      <c r="W62" s="33"/>
      <c r="X62" s="326"/>
      <c r="Y62" s="1"/>
    </row>
    <row r="63" spans="1:25" ht="35.1" customHeight="1">
      <c r="A63" s="377">
        <v>25</v>
      </c>
      <c r="B63" s="479" t="s">
        <v>481</v>
      </c>
      <c r="C63" s="378" t="s">
        <v>430</v>
      </c>
      <c r="D63" s="69"/>
      <c r="E63" s="212">
        <v>1</v>
      </c>
      <c r="F63" s="211" t="s">
        <v>482</v>
      </c>
      <c r="G63" s="392" t="s">
        <v>483</v>
      </c>
      <c r="H63" s="378">
        <v>244.24</v>
      </c>
      <c r="J63" s="325">
        <v>244.24</v>
      </c>
      <c r="K63" s="1"/>
      <c r="L63" s="1"/>
      <c r="M63" s="1"/>
      <c r="N63" s="97"/>
      <c r="O63" s="34"/>
      <c r="P63" s="34"/>
      <c r="Q63" s="34"/>
      <c r="R63" s="34"/>
      <c r="S63" s="34"/>
      <c r="T63" s="34"/>
      <c r="U63" s="34"/>
      <c r="V63" s="34">
        <v>1</v>
      </c>
      <c r="W63" s="33"/>
      <c r="X63" s="325">
        <v>169.25</v>
      </c>
      <c r="Y63" s="1"/>
    </row>
    <row r="64" spans="1:25" ht="35.1" customHeight="1">
      <c r="A64" s="377"/>
      <c r="B64" s="481"/>
      <c r="C64" s="379"/>
      <c r="D64" s="69"/>
      <c r="E64" s="212">
        <v>2</v>
      </c>
      <c r="F64" s="211" t="s">
        <v>484</v>
      </c>
      <c r="G64" s="394"/>
      <c r="H64" s="379"/>
      <c r="J64" s="326"/>
      <c r="K64" s="1"/>
      <c r="L64" s="1"/>
      <c r="M64" s="1"/>
      <c r="N64" s="97"/>
      <c r="O64" s="34"/>
      <c r="P64" s="34"/>
      <c r="Q64" s="34"/>
      <c r="R64" s="34"/>
      <c r="S64" s="34"/>
      <c r="T64" s="34"/>
      <c r="U64" s="34"/>
      <c r="V64" s="34">
        <v>1</v>
      </c>
      <c r="W64" s="33"/>
      <c r="X64" s="326"/>
      <c r="Y64" s="1"/>
    </row>
    <row r="65" spans="1:25" ht="35.1" customHeight="1">
      <c r="A65" s="377">
        <v>26</v>
      </c>
      <c r="B65" s="479" t="s">
        <v>485</v>
      </c>
      <c r="C65" s="378" t="s">
        <v>430</v>
      </c>
      <c r="D65" s="69"/>
      <c r="E65" s="212">
        <v>1</v>
      </c>
      <c r="F65" s="211" t="s">
        <v>486</v>
      </c>
      <c r="G65" s="392" t="s">
        <v>487</v>
      </c>
      <c r="H65" s="378">
        <v>36718000</v>
      </c>
      <c r="J65" s="325">
        <v>367.18</v>
      </c>
      <c r="K65" s="1"/>
      <c r="L65" s="1"/>
      <c r="M65" s="1"/>
      <c r="N65" s="97"/>
      <c r="O65" s="34"/>
      <c r="P65" s="34"/>
      <c r="Q65" s="34"/>
      <c r="R65" s="34"/>
      <c r="S65" s="34"/>
      <c r="T65" s="34"/>
      <c r="U65" s="34">
        <v>1</v>
      </c>
      <c r="V65" s="33"/>
      <c r="W65" s="33"/>
      <c r="X65" s="325">
        <v>103.47</v>
      </c>
      <c r="Y65" s="1"/>
    </row>
    <row r="66" spans="1:25" ht="35.1" customHeight="1">
      <c r="A66" s="377"/>
      <c r="B66" s="480"/>
      <c r="C66" s="398"/>
      <c r="D66" s="69"/>
      <c r="E66" s="212">
        <v>2</v>
      </c>
      <c r="F66" s="211" t="s">
        <v>488</v>
      </c>
      <c r="G66" s="393"/>
      <c r="H66" s="398"/>
      <c r="J66" s="384"/>
      <c r="K66" s="1"/>
      <c r="L66" s="1"/>
      <c r="M66" s="1"/>
      <c r="N66" s="97"/>
      <c r="O66" s="34"/>
      <c r="P66" s="34"/>
      <c r="Q66" s="34"/>
      <c r="R66" s="34"/>
      <c r="S66" s="34"/>
      <c r="T66" s="34"/>
      <c r="U66" s="34"/>
      <c r="V66" s="34">
        <v>1</v>
      </c>
      <c r="W66" s="33"/>
      <c r="X66" s="384"/>
      <c r="Y66" s="1"/>
    </row>
    <row r="67" spans="1:25" ht="35.1" customHeight="1">
      <c r="A67" s="377"/>
      <c r="B67" s="481"/>
      <c r="C67" s="379"/>
      <c r="D67" s="69"/>
      <c r="E67" s="212">
        <v>3</v>
      </c>
      <c r="F67" s="211" t="s">
        <v>489</v>
      </c>
      <c r="G67" s="394"/>
      <c r="H67" s="379"/>
      <c r="J67" s="326"/>
      <c r="K67" s="1"/>
      <c r="L67" s="1"/>
      <c r="M67" s="1"/>
      <c r="N67" s="97"/>
      <c r="O67" s="34"/>
      <c r="P67" s="34">
        <v>1</v>
      </c>
      <c r="Q67" s="33"/>
      <c r="R67" s="33"/>
      <c r="S67" s="33"/>
      <c r="T67" s="33"/>
      <c r="U67" s="33"/>
      <c r="V67" s="33"/>
      <c r="W67" s="33"/>
      <c r="X67" s="326"/>
      <c r="Y67" s="1"/>
    </row>
    <row r="68" spans="1:25" ht="35.1" customHeight="1">
      <c r="A68" s="378">
        <v>27</v>
      </c>
      <c r="B68" s="479" t="s">
        <v>490</v>
      </c>
      <c r="C68" s="378" t="s">
        <v>430</v>
      </c>
      <c r="D68" s="69"/>
      <c r="E68" s="212">
        <v>1</v>
      </c>
      <c r="F68" s="211" t="s">
        <v>491</v>
      </c>
      <c r="G68" s="445" t="s">
        <v>98</v>
      </c>
      <c r="H68" s="380">
        <v>244.72</v>
      </c>
      <c r="J68" s="325">
        <v>244.72</v>
      </c>
      <c r="K68" s="1"/>
      <c r="L68" s="1"/>
      <c r="M68" s="1"/>
      <c r="N68" s="97"/>
      <c r="O68" s="34"/>
      <c r="P68" s="34"/>
      <c r="Q68" s="34"/>
      <c r="R68" s="34"/>
      <c r="S68" s="34"/>
      <c r="T68" s="34"/>
      <c r="U68" s="34"/>
      <c r="V68" s="34">
        <v>1</v>
      </c>
      <c r="W68" s="33"/>
      <c r="X68" s="325">
        <v>168.79</v>
      </c>
      <c r="Y68" s="1"/>
    </row>
    <row r="69" spans="1:25" ht="35.1" customHeight="1">
      <c r="A69" s="379"/>
      <c r="B69" s="481"/>
      <c r="C69" s="379"/>
      <c r="D69" s="69"/>
      <c r="E69" s="212">
        <v>2</v>
      </c>
      <c r="F69" s="211" t="s">
        <v>492</v>
      </c>
      <c r="G69" s="394"/>
      <c r="H69" s="332"/>
      <c r="J69" s="326"/>
      <c r="K69" s="1"/>
      <c r="L69" s="1"/>
      <c r="M69" s="1"/>
      <c r="N69" s="97"/>
      <c r="O69" s="34"/>
      <c r="P69" s="34"/>
      <c r="Q69" s="34"/>
      <c r="R69" s="34"/>
      <c r="S69" s="34"/>
      <c r="T69" s="34"/>
      <c r="U69" s="34"/>
      <c r="V69" s="34">
        <v>1</v>
      </c>
      <c r="W69" s="33"/>
      <c r="X69" s="326"/>
      <c r="Y69" s="1"/>
    </row>
    <row r="70" spans="1:25" ht="48.75" customHeight="1">
      <c r="A70" s="50">
        <v>28</v>
      </c>
      <c r="B70" s="27" t="s">
        <v>493</v>
      </c>
      <c r="C70" s="27" t="s">
        <v>494</v>
      </c>
      <c r="D70" s="27"/>
      <c r="E70" s="94">
        <v>1</v>
      </c>
      <c r="F70" s="68" t="s">
        <v>495</v>
      </c>
      <c r="G70" s="219" t="s">
        <v>496</v>
      </c>
      <c r="H70" s="50">
        <v>112.98</v>
      </c>
      <c r="J70" s="134">
        <v>112.99</v>
      </c>
      <c r="K70" s="1"/>
      <c r="L70" s="1"/>
      <c r="M70" s="1"/>
      <c r="N70" s="97"/>
      <c r="O70" s="34"/>
      <c r="P70" s="34"/>
      <c r="Q70" s="34"/>
      <c r="R70" s="34">
        <v>1</v>
      </c>
      <c r="S70" s="33"/>
      <c r="T70" s="33"/>
      <c r="U70" s="33"/>
      <c r="V70" s="33"/>
      <c r="W70" s="33"/>
      <c r="X70" s="197">
        <v>39.74</v>
      </c>
      <c r="Y70" s="1"/>
    </row>
    <row r="71" spans="1:25" ht="35.1" customHeight="1">
      <c r="A71" s="50">
        <v>29</v>
      </c>
      <c r="B71" s="27" t="s">
        <v>497</v>
      </c>
      <c r="C71" s="27" t="s">
        <v>494</v>
      </c>
      <c r="D71" s="1"/>
      <c r="E71" s="94">
        <v>1</v>
      </c>
      <c r="F71" s="210" t="s">
        <v>498</v>
      </c>
      <c r="G71" s="219" t="s">
        <v>98</v>
      </c>
      <c r="H71" s="50">
        <v>113.53</v>
      </c>
      <c r="J71" s="134">
        <v>113.54</v>
      </c>
      <c r="K71" s="1"/>
      <c r="L71" s="1"/>
      <c r="M71" s="1"/>
      <c r="N71" s="97"/>
      <c r="O71" s="34"/>
      <c r="P71" s="34"/>
      <c r="Q71" s="34"/>
      <c r="R71" s="34"/>
      <c r="S71" s="34">
        <v>1</v>
      </c>
      <c r="T71" s="33"/>
      <c r="U71" s="33"/>
      <c r="V71" s="33"/>
      <c r="W71" s="33"/>
      <c r="X71" s="197">
        <v>37.08</v>
      </c>
      <c r="Y71" s="1"/>
    </row>
    <row r="72" spans="1:25" s="11" customFormat="1" ht="35.1" customHeight="1">
      <c r="A72" s="96">
        <v>30</v>
      </c>
      <c r="B72" s="105" t="s">
        <v>533</v>
      </c>
      <c r="C72" s="98" t="s">
        <v>387</v>
      </c>
      <c r="D72" s="99"/>
      <c r="E72" s="208">
        <v>1</v>
      </c>
      <c r="F72" s="108" t="s">
        <v>532</v>
      </c>
      <c r="G72" s="291" t="s">
        <v>643</v>
      </c>
      <c r="H72" s="99"/>
      <c r="I72" s="99"/>
      <c r="J72" s="136">
        <v>113.4</v>
      </c>
      <c r="K72" s="99"/>
      <c r="L72" s="99"/>
      <c r="M72" s="95"/>
      <c r="N72" s="95"/>
      <c r="O72" s="200"/>
      <c r="P72" s="200">
        <v>1</v>
      </c>
      <c r="Q72" s="115"/>
      <c r="R72" s="115"/>
      <c r="S72" s="115"/>
      <c r="T72" s="115"/>
      <c r="U72" s="115"/>
      <c r="V72" s="33"/>
      <c r="W72" s="115"/>
      <c r="X72" s="261"/>
      <c r="Y72" s="261"/>
    </row>
    <row r="73" spans="1:25" ht="35.1" customHeight="1">
      <c r="A73" s="50">
        <v>31</v>
      </c>
      <c r="B73" s="27" t="s">
        <v>499</v>
      </c>
      <c r="C73" s="27" t="s">
        <v>494</v>
      </c>
      <c r="D73" s="1"/>
      <c r="E73" s="94">
        <v>1</v>
      </c>
      <c r="F73" s="210" t="s">
        <v>500</v>
      </c>
      <c r="G73" s="219" t="s">
        <v>501</v>
      </c>
      <c r="H73" s="46">
        <v>113.71</v>
      </c>
      <c r="J73" s="134">
        <v>113.71</v>
      </c>
      <c r="K73" s="1"/>
      <c r="L73" s="1"/>
      <c r="M73" s="1"/>
      <c r="N73" s="97"/>
      <c r="O73" s="34"/>
      <c r="P73" s="34"/>
      <c r="Q73" s="34"/>
      <c r="R73" s="34"/>
      <c r="S73" s="34"/>
      <c r="T73" s="34"/>
      <c r="U73" s="34"/>
      <c r="V73" s="34">
        <v>1</v>
      </c>
      <c r="W73" s="33"/>
      <c r="X73" s="197">
        <v>58.7</v>
      </c>
      <c r="Y73" s="1"/>
    </row>
    <row r="74" spans="1:25" s="76" customFormat="1" ht="35.1" customHeight="1">
      <c r="A74" s="361">
        <v>32</v>
      </c>
      <c r="B74" s="493" t="s">
        <v>502</v>
      </c>
      <c r="C74" s="428" t="s">
        <v>68</v>
      </c>
      <c r="D74" s="195" t="s">
        <v>503</v>
      </c>
      <c r="E74" s="195">
        <v>1</v>
      </c>
      <c r="F74" s="187" t="s">
        <v>504</v>
      </c>
      <c r="G74" s="494" t="s">
        <v>505</v>
      </c>
      <c r="J74" s="325"/>
      <c r="K74" s="1"/>
      <c r="L74" s="1"/>
      <c r="M74" s="1"/>
      <c r="N74" s="97"/>
      <c r="O74" s="34"/>
      <c r="P74" s="34"/>
      <c r="Q74" s="34"/>
      <c r="R74" s="34"/>
      <c r="S74" s="34">
        <v>1</v>
      </c>
      <c r="T74" s="33"/>
      <c r="U74" s="33"/>
      <c r="V74" s="33"/>
      <c r="W74" s="33"/>
      <c r="X74" s="325">
        <v>95.99</v>
      </c>
      <c r="Y74" s="1"/>
    </row>
    <row r="75" spans="1:25" ht="35.1" customHeight="1">
      <c r="A75" s="361"/>
      <c r="B75" s="493"/>
      <c r="C75" s="428"/>
      <c r="D75" s="195"/>
      <c r="E75" s="195">
        <v>2</v>
      </c>
      <c r="F75" s="187" t="s">
        <v>506</v>
      </c>
      <c r="G75" s="494"/>
      <c r="J75" s="326"/>
      <c r="K75" s="1"/>
      <c r="L75" s="1"/>
      <c r="M75" s="1"/>
      <c r="N75" s="97"/>
      <c r="O75" s="34"/>
      <c r="P75" s="34"/>
      <c r="Q75" s="34"/>
      <c r="R75" s="34"/>
      <c r="S75" s="34"/>
      <c r="T75" s="34"/>
      <c r="U75" s="34"/>
      <c r="V75" s="34">
        <v>1</v>
      </c>
      <c r="W75" s="33"/>
      <c r="X75" s="326"/>
      <c r="Y75" s="1"/>
    </row>
    <row r="76" spans="1:25" ht="35.1" customHeight="1">
      <c r="A76" s="325">
        <v>33</v>
      </c>
      <c r="B76" s="493" t="s">
        <v>507</v>
      </c>
      <c r="C76" s="428" t="s">
        <v>68</v>
      </c>
      <c r="D76" s="195" t="s">
        <v>508</v>
      </c>
      <c r="E76" s="195">
        <v>1</v>
      </c>
      <c r="F76" s="187" t="s">
        <v>509</v>
      </c>
      <c r="G76" s="494" t="s">
        <v>510</v>
      </c>
      <c r="J76" s="325"/>
      <c r="K76" s="1"/>
      <c r="L76" s="1"/>
      <c r="M76" s="1"/>
      <c r="N76" s="97">
        <v>1</v>
      </c>
      <c r="O76" s="33"/>
      <c r="P76" s="33"/>
      <c r="Q76" s="33"/>
      <c r="R76" s="33"/>
      <c r="S76" s="33"/>
      <c r="T76" s="33"/>
      <c r="U76" s="33"/>
      <c r="V76" s="33"/>
      <c r="W76" s="33"/>
      <c r="X76" s="325">
        <v>22.37</v>
      </c>
      <c r="Y76" s="1"/>
    </row>
    <row r="77" spans="1:25" ht="35.1" customHeight="1">
      <c r="A77" s="326"/>
      <c r="B77" s="493"/>
      <c r="C77" s="428"/>
      <c r="D77" s="195"/>
      <c r="E77" s="195">
        <v>2</v>
      </c>
      <c r="F77" s="187" t="s">
        <v>511</v>
      </c>
      <c r="G77" s="494"/>
      <c r="J77" s="326"/>
      <c r="K77" s="1"/>
      <c r="L77" s="1"/>
      <c r="M77" s="1"/>
      <c r="N77" s="97"/>
      <c r="O77" s="34"/>
      <c r="P77" s="34"/>
      <c r="Q77" s="34"/>
      <c r="R77" s="34"/>
      <c r="S77" s="34">
        <v>1</v>
      </c>
      <c r="T77" s="33"/>
      <c r="U77" s="33"/>
      <c r="V77" s="33"/>
      <c r="W77" s="33"/>
      <c r="X77" s="326"/>
      <c r="Y77" s="1"/>
    </row>
    <row r="78" spans="1:25">
      <c r="A78" s="333" t="s">
        <v>58</v>
      </c>
      <c r="B78" s="334"/>
      <c r="C78" s="334"/>
      <c r="D78" s="335"/>
      <c r="E78" s="22">
        <f>E10+E12+E14+E16+E19+E22+E24+E26+E28+E30+E32+E35+E38+E40+E42+E44+E47+E49+E51+E53+E56+E58+E60+E62+E64+E67+E69+E70+E71+E73+E75+E77+E72</f>
        <v>70</v>
      </c>
      <c r="F78" s="1"/>
      <c r="G78" s="50"/>
      <c r="J78" s="85">
        <f>SUM(J8:J77)</f>
        <v>7983.2999999999993</v>
      </c>
      <c r="K78" s="1"/>
      <c r="L78" s="1"/>
      <c r="M78" s="1"/>
      <c r="N78" s="22">
        <f>SUM(N8:N77)</f>
        <v>13</v>
      </c>
      <c r="O78" s="22">
        <f t="shared" ref="O78:X78" si="0">SUM(O8:O77)</f>
        <v>0</v>
      </c>
      <c r="P78" s="22">
        <f t="shared" si="0"/>
        <v>5</v>
      </c>
      <c r="Q78" s="22">
        <f t="shared" si="0"/>
        <v>3</v>
      </c>
      <c r="R78" s="22">
        <f t="shared" si="0"/>
        <v>1</v>
      </c>
      <c r="S78" s="22">
        <f>SUM(S8:S77)</f>
        <v>15</v>
      </c>
      <c r="T78" s="22">
        <f t="shared" si="0"/>
        <v>4</v>
      </c>
      <c r="U78" s="22">
        <f t="shared" si="0"/>
        <v>11</v>
      </c>
      <c r="V78" s="22">
        <f t="shared" si="0"/>
        <v>18</v>
      </c>
      <c r="W78" s="22">
        <f t="shared" si="0"/>
        <v>0</v>
      </c>
      <c r="X78" s="22">
        <f t="shared" si="0"/>
        <v>2473.639999999999</v>
      </c>
      <c r="Y78" s="1"/>
    </row>
  </sheetData>
  <mergeCells count="235">
    <mergeCell ref="X76:X77"/>
    <mergeCell ref="M8:M10"/>
    <mergeCell ref="M11:M12"/>
    <mergeCell ref="M13:M14"/>
    <mergeCell ref="M15:M16"/>
    <mergeCell ref="M17:M19"/>
    <mergeCell ref="M20:M22"/>
    <mergeCell ref="X74:X75"/>
    <mergeCell ref="X8:X10"/>
    <mergeCell ref="X11:X12"/>
    <mergeCell ref="X25:X26"/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8:B69"/>
    <mergeCell ref="C68:C69"/>
    <mergeCell ref="A39:A40"/>
    <mergeCell ref="G39:G40"/>
    <mergeCell ref="A41:A42"/>
    <mergeCell ref="G41:G42"/>
    <mergeCell ref="A43:A44"/>
    <mergeCell ref="A23:A24"/>
    <mergeCell ref="G23:G24"/>
    <mergeCell ref="A25:A26"/>
    <mergeCell ref="G25:G26"/>
    <mergeCell ref="H13:H14"/>
    <mergeCell ref="H52:H53"/>
    <mergeCell ref="B54:B56"/>
    <mergeCell ref="C54:C56"/>
    <mergeCell ref="H54:H56"/>
    <mergeCell ref="B50:B51"/>
    <mergeCell ref="C50:C51"/>
    <mergeCell ref="H50:H51"/>
    <mergeCell ref="B23:B24"/>
    <mergeCell ref="C23:C24"/>
    <mergeCell ref="B33:B35"/>
    <mergeCell ref="C33:C35"/>
    <mergeCell ref="G17:G19"/>
    <mergeCell ref="C17:C19"/>
    <mergeCell ref="G43:G44"/>
    <mergeCell ref="G45:G47"/>
    <mergeCell ref="G48:G49"/>
    <mergeCell ref="B43:B44"/>
    <mergeCell ref="C43:C44"/>
    <mergeCell ref="G27:G28"/>
    <mergeCell ref="G33:G35"/>
    <mergeCell ref="G36:G38"/>
    <mergeCell ref="A20:A22"/>
    <mergeCell ref="G20:G22"/>
    <mergeCell ref="B17:B19"/>
    <mergeCell ref="H68:H69"/>
    <mergeCell ref="H57:H58"/>
    <mergeCell ref="B59:B60"/>
    <mergeCell ref="C59:C60"/>
    <mergeCell ref="H59:H60"/>
    <mergeCell ref="B61:B62"/>
    <mergeCell ref="C61:C62"/>
    <mergeCell ref="H61:H62"/>
    <mergeCell ref="G61:G62"/>
    <mergeCell ref="B57:B58"/>
    <mergeCell ref="C57:C58"/>
    <mergeCell ref="H63:H64"/>
    <mergeCell ref="B65:B67"/>
    <mergeCell ref="C65:C67"/>
    <mergeCell ref="H65:H67"/>
    <mergeCell ref="A45:A47"/>
    <mergeCell ref="A48:A49"/>
    <mergeCell ref="A61:A62"/>
    <mergeCell ref="A27:A28"/>
    <mergeCell ref="A33:A35"/>
    <mergeCell ref="A36:A38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C13:C14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H33:H35"/>
    <mergeCell ref="B36:B38"/>
    <mergeCell ref="C36:C38"/>
    <mergeCell ref="H36:H38"/>
    <mergeCell ref="B39:B40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X36:X38"/>
  </mergeCells>
  <pageMargins left="0.43" right="0.15" top="0.118110236220472" bottom="0.15748031496063" header="0.118110236220472" footer="0.118110236220472"/>
  <pageSetup paperSize="9" scale="80" orientation="landscape" r:id="rId1"/>
  <rowBreaks count="2" manualBreakCount="2"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0" sqref="U10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6.42578125" style="9" customWidth="1"/>
    <col min="5" max="5" width="4.140625" style="11" customWidth="1"/>
    <col min="6" max="6" width="38" style="13" customWidth="1"/>
    <col min="7" max="7" width="38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3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5"/>
    </row>
    <row r="2" spans="1:24" ht="15" customHeight="1">
      <c r="A2" s="336" t="s">
        <v>117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8"/>
    </row>
    <row r="3" spans="1:24">
      <c r="A3" s="339" t="s">
        <v>551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1"/>
      <c r="W3" s="342" t="str">
        <f>Summary!V3</f>
        <v>Date:-31.03.2015</v>
      </c>
      <c r="X3" s="343"/>
    </row>
    <row r="4" spans="1:24" s="11" customFormat="1" ht="34.5" customHeight="1">
      <c r="A4" s="344" t="s">
        <v>564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24" ht="18" customHeight="1">
      <c r="A5" s="327" t="s">
        <v>0</v>
      </c>
      <c r="B5" s="328" t="s">
        <v>1</v>
      </c>
      <c r="C5" s="327" t="s">
        <v>2</v>
      </c>
      <c r="D5" s="328" t="s">
        <v>3</v>
      </c>
      <c r="E5" s="327" t="s">
        <v>0</v>
      </c>
      <c r="F5" s="327" t="s">
        <v>4</v>
      </c>
      <c r="G5" s="328" t="s">
        <v>5</v>
      </c>
      <c r="H5" s="319" t="s">
        <v>61</v>
      </c>
      <c r="I5" s="327" t="s">
        <v>59</v>
      </c>
      <c r="J5" s="319" t="s">
        <v>60</v>
      </c>
      <c r="K5" s="319" t="s">
        <v>99</v>
      </c>
      <c r="L5" s="319" t="s">
        <v>32</v>
      </c>
      <c r="M5" s="357" t="s">
        <v>15</v>
      </c>
      <c r="N5" s="357"/>
      <c r="O5" s="357"/>
      <c r="P5" s="357"/>
      <c r="Q5" s="357"/>
      <c r="R5" s="357"/>
      <c r="S5" s="357"/>
      <c r="T5" s="357"/>
      <c r="U5" s="357"/>
      <c r="V5" s="357"/>
      <c r="W5" s="319" t="s">
        <v>20</v>
      </c>
      <c r="X5" s="322" t="s">
        <v>13</v>
      </c>
    </row>
    <row r="6" spans="1:24" ht="27" customHeight="1">
      <c r="A6" s="327"/>
      <c r="B6" s="328"/>
      <c r="C6" s="327"/>
      <c r="D6" s="328"/>
      <c r="E6" s="327"/>
      <c r="F6" s="327"/>
      <c r="G6" s="328"/>
      <c r="H6" s="320"/>
      <c r="I6" s="327"/>
      <c r="J6" s="320"/>
      <c r="K6" s="320"/>
      <c r="L6" s="320"/>
      <c r="M6" s="327" t="s">
        <v>6</v>
      </c>
      <c r="N6" s="357" t="s">
        <v>572</v>
      </c>
      <c r="O6" s="327" t="s">
        <v>9</v>
      </c>
      <c r="P6" s="327" t="s">
        <v>8</v>
      </c>
      <c r="Q6" s="327" t="s">
        <v>16</v>
      </c>
      <c r="R6" s="327"/>
      <c r="S6" s="327" t="s">
        <v>17</v>
      </c>
      <c r="T6" s="327"/>
      <c r="U6" s="327" t="s">
        <v>12</v>
      </c>
      <c r="V6" s="327" t="s">
        <v>7</v>
      </c>
      <c r="W6" s="320"/>
      <c r="X6" s="323"/>
    </row>
    <row r="7" spans="1:24" ht="44.25" customHeight="1">
      <c r="A7" s="327"/>
      <c r="B7" s="328"/>
      <c r="C7" s="327"/>
      <c r="D7" s="328"/>
      <c r="E7" s="327"/>
      <c r="F7" s="327"/>
      <c r="G7" s="328"/>
      <c r="H7" s="321"/>
      <c r="I7" s="327"/>
      <c r="J7" s="321"/>
      <c r="K7" s="321"/>
      <c r="L7" s="321"/>
      <c r="M7" s="327"/>
      <c r="N7" s="357"/>
      <c r="O7" s="327"/>
      <c r="P7" s="327"/>
      <c r="Q7" s="206" t="s">
        <v>10</v>
      </c>
      <c r="R7" s="206" t="s">
        <v>11</v>
      </c>
      <c r="S7" s="206" t="s">
        <v>10</v>
      </c>
      <c r="T7" s="206" t="s">
        <v>11</v>
      </c>
      <c r="U7" s="327"/>
      <c r="V7" s="327"/>
      <c r="W7" s="321"/>
      <c r="X7" s="324"/>
    </row>
    <row r="8" spans="1:24" ht="39.950000000000003" customHeight="1">
      <c r="A8" s="160">
        <v>1</v>
      </c>
      <c r="B8" s="230" t="s">
        <v>100</v>
      </c>
      <c r="C8" s="226" t="s">
        <v>70</v>
      </c>
      <c r="D8" s="227" t="s">
        <v>124</v>
      </c>
      <c r="E8" s="161">
        <v>1</v>
      </c>
      <c r="F8" s="198" t="s">
        <v>101</v>
      </c>
      <c r="G8" s="237" t="s">
        <v>102</v>
      </c>
      <c r="H8" s="60">
        <v>9934252394</v>
      </c>
      <c r="I8" s="58"/>
      <c r="J8" s="60">
        <v>110.55</v>
      </c>
      <c r="K8" s="1"/>
      <c r="L8" s="47" t="s">
        <v>57</v>
      </c>
      <c r="M8" s="165"/>
      <c r="N8" s="116"/>
      <c r="O8" s="117"/>
      <c r="P8" s="117"/>
      <c r="Q8" s="117"/>
      <c r="R8" s="117"/>
      <c r="S8" s="117"/>
      <c r="T8" s="117"/>
      <c r="U8" s="117"/>
      <c r="V8" s="117">
        <v>1</v>
      </c>
      <c r="W8" s="199">
        <v>61.39</v>
      </c>
      <c r="X8" s="30" t="s">
        <v>646</v>
      </c>
    </row>
    <row r="9" spans="1:24" ht="39.950000000000003" customHeight="1">
      <c r="A9" s="160">
        <v>2</v>
      </c>
      <c r="B9" s="230" t="s">
        <v>103</v>
      </c>
      <c r="C9" s="226" t="s">
        <v>70</v>
      </c>
      <c r="D9" s="227" t="s">
        <v>125</v>
      </c>
      <c r="E9" s="161">
        <v>1</v>
      </c>
      <c r="F9" s="235" t="s">
        <v>104</v>
      </c>
      <c r="G9" s="260" t="s">
        <v>571</v>
      </c>
      <c r="H9" s="161">
        <v>9835287922</v>
      </c>
      <c r="I9" s="59"/>
      <c r="J9" s="60">
        <v>107.75</v>
      </c>
      <c r="K9" s="1"/>
      <c r="L9" s="47" t="s">
        <v>112</v>
      </c>
      <c r="M9" s="165"/>
      <c r="N9" s="118"/>
      <c r="O9" s="118"/>
      <c r="P9" s="118"/>
      <c r="Q9" s="118"/>
      <c r="R9" s="118"/>
      <c r="S9" s="118"/>
      <c r="T9" s="118">
        <v>1</v>
      </c>
      <c r="U9" s="110"/>
      <c r="V9" s="33"/>
      <c r="W9" s="199">
        <v>43.33</v>
      </c>
      <c r="X9" s="30"/>
    </row>
    <row r="10" spans="1:24" ht="39.950000000000003" customHeight="1">
      <c r="A10" s="329">
        <v>3</v>
      </c>
      <c r="B10" s="350" t="s">
        <v>113</v>
      </c>
      <c r="C10" s="351" t="s">
        <v>69</v>
      </c>
      <c r="D10" s="227" t="s">
        <v>69</v>
      </c>
      <c r="E10" s="161">
        <v>1</v>
      </c>
      <c r="F10" s="235" t="s">
        <v>114</v>
      </c>
      <c r="G10" s="330" t="s">
        <v>115</v>
      </c>
      <c r="H10" s="331">
        <v>9431497838</v>
      </c>
      <c r="I10" s="352"/>
      <c r="J10" s="354">
        <v>211.87</v>
      </c>
      <c r="K10" s="355"/>
      <c r="L10" s="325" t="s">
        <v>112</v>
      </c>
      <c r="M10" s="165"/>
      <c r="N10" s="118"/>
      <c r="O10" s="118"/>
      <c r="P10" s="118"/>
      <c r="Q10" s="118"/>
      <c r="R10" s="118"/>
      <c r="S10" s="118"/>
      <c r="T10" s="118"/>
      <c r="U10" s="118">
        <v>1</v>
      </c>
      <c r="V10" s="1"/>
      <c r="W10" s="325">
        <v>130.09</v>
      </c>
      <c r="X10" s="30"/>
    </row>
    <row r="11" spans="1:24" ht="39.950000000000003" customHeight="1">
      <c r="A11" s="329"/>
      <c r="B11" s="350"/>
      <c r="C11" s="351"/>
      <c r="D11" s="227" t="s">
        <v>69</v>
      </c>
      <c r="E11" s="161">
        <v>2</v>
      </c>
      <c r="F11" s="235" t="s">
        <v>116</v>
      </c>
      <c r="G11" s="330"/>
      <c r="H11" s="332"/>
      <c r="I11" s="353"/>
      <c r="J11" s="354"/>
      <c r="K11" s="356"/>
      <c r="L11" s="326"/>
      <c r="M11" s="165"/>
      <c r="N11" s="118"/>
      <c r="O11" s="118"/>
      <c r="P11" s="118"/>
      <c r="Q11" s="118"/>
      <c r="R11" s="118"/>
      <c r="S11" s="118"/>
      <c r="T11" s="118"/>
      <c r="U11" s="118">
        <v>1</v>
      </c>
      <c r="V11" s="1"/>
      <c r="W11" s="326"/>
      <c r="X11" s="30"/>
    </row>
    <row r="12" spans="1:24" ht="39.950000000000003" customHeight="1">
      <c r="A12" s="162">
        <v>4</v>
      </c>
      <c r="B12" s="231" t="s">
        <v>118</v>
      </c>
      <c r="C12" s="232" t="s">
        <v>55</v>
      </c>
      <c r="D12" s="232" t="s">
        <v>71</v>
      </c>
      <c r="E12" s="233">
        <v>1</v>
      </c>
      <c r="F12" s="236" t="s">
        <v>119</v>
      </c>
      <c r="G12" s="238" t="s">
        <v>586</v>
      </c>
      <c r="H12" s="67"/>
      <c r="I12" s="1"/>
      <c r="J12" s="161">
        <v>112.91</v>
      </c>
      <c r="K12" s="1"/>
      <c r="L12" s="162"/>
      <c r="M12" s="165">
        <v>1</v>
      </c>
      <c r="N12" s="111"/>
      <c r="O12" s="112"/>
      <c r="P12" s="112"/>
      <c r="Q12" s="112"/>
      <c r="R12" s="111"/>
      <c r="S12" s="111"/>
      <c r="T12" s="111"/>
      <c r="U12" s="111"/>
      <c r="V12" s="1"/>
      <c r="W12" s="1"/>
      <c r="X12" s="30"/>
    </row>
    <row r="13" spans="1:24" s="241" customFormat="1" ht="20.100000000000001" customHeight="1">
      <c r="A13" s="27"/>
      <c r="B13" s="347" t="s">
        <v>58</v>
      </c>
      <c r="C13" s="348"/>
      <c r="D13" s="349"/>
      <c r="E13" s="218">
        <f>E8+E9+E11+E12</f>
        <v>5</v>
      </c>
      <c r="F13" s="210"/>
      <c r="G13" s="239"/>
      <c r="H13" s="27"/>
      <c r="I13" s="27"/>
      <c r="J13" s="218">
        <f>SUM(J8:J12)</f>
        <v>543.08000000000004</v>
      </c>
      <c r="K13" s="27"/>
      <c r="L13" s="209"/>
      <c r="M13" s="209">
        <f t="shared" ref="M13:W13" si="0">SUM(M8:M12)</f>
        <v>1</v>
      </c>
      <c r="N13" s="218">
        <f t="shared" si="0"/>
        <v>0</v>
      </c>
      <c r="O13" s="218">
        <f t="shared" si="0"/>
        <v>0</v>
      </c>
      <c r="P13" s="218">
        <f t="shared" si="0"/>
        <v>0</v>
      </c>
      <c r="Q13" s="218">
        <f t="shared" si="0"/>
        <v>0</v>
      </c>
      <c r="R13" s="218">
        <f t="shared" si="0"/>
        <v>0</v>
      </c>
      <c r="S13" s="218">
        <f t="shared" si="0"/>
        <v>0</v>
      </c>
      <c r="T13" s="218">
        <f t="shared" si="0"/>
        <v>1</v>
      </c>
      <c r="U13" s="218">
        <f t="shared" si="0"/>
        <v>2</v>
      </c>
      <c r="V13" s="218">
        <f>SUM(V8:V12)</f>
        <v>1</v>
      </c>
      <c r="W13" s="218">
        <f t="shared" si="0"/>
        <v>234.81</v>
      </c>
      <c r="X13" s="240"/>
    </row>
  </sheetData>
  <mergeCells count="39"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  <mergeCell ref="B13:D13"/>
    <mergeCell ref="U6:U7"/>
    <mergeCell ref="F5:F7"/>
    <mergeCell ref="G5:G7"/>
    <mergeCell ref="S6:T6"/>
    <mergeCell ref="B10:B11"/>
    <mergeCell ref="C10:C11"/>
    <mergeCell ref="A1:X1"/>
    <mergeCell ref="A2:X2"/>
    <mergeCell ref="A3:V3"/>
    <mergeCell ref="W3:X3"/>
    <mergeCell ref="A4:X4"/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3.7109375" style="9" customWidth="1"/>
    <col min="5" max="5" width="4.140625" style="11" customWidth="1"/>
    <col min="6" max="6" width="31.5703125" style="13" customWidth="1"/>
    <col min="7" max="7" width="32.140625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3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5"/>
    </row>
    <row r="2" spans="1:24" ht="15" customHeight="1">
      <c r="A2" s="336" t="s">
        <v>117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8"/>
    </row>
    <row r="3" spans="1:24">
      <c r="A3" s="339" t="s">
        <v>552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1"/>
      <c r="W3" s="347" t="str">
        <f>Summary!V3</f>
        <v>Date:-31.03.2015</v>
      </c>
      <c r="X3" s="349"/>
    </row>
    <row r="4" spans="1:24" s="11" customFormat="1" ht="34.5" customHeight="1">
      <c r="A4" s="344" t="s">
        <v>565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24" ht="18" customHeight="1">
      <c r="A5" s="327" t="s">
        <v>0</v>
      </c>
      <c r="B5" s="328" t="s">
        <v>1</v>
      </c>
      <c r="C5" s="327" t="s">
        <v>2</v>
      </c>
      <c r="D5" s="328" t="s">
        <v>3</v>
      </c>
      <c r="E5" s="327" t="s">
        <v>0</v>
      </c>
      <c r="F5" s="327" t="s">
        <v>4</v>
      </c>
      <c r="G5" s="328" t="s">
        <v>5</v>
      </c>
      <c r="H5" s="319" t="s">
        <v>61</v>
      </c>
      <c r="I5" s="327" t="s">
        <v>59</v>
      </c>
      <c r="J5" s="319" t="s">
        <v>60</v>
      </c>
      <c r="K5" s="319" t="s">
        <v>99</v>
      </c>
      <c r="L5" s="319" t="s">
        <v>32</v>
      </c>
      <c r="M5" s="357" t="s">
        <v>15</v>
      </c>
      <c r="N5" s="357"/>
      <c r="O5" s="357"/>
      <c r="P5" s="357"/>
      <c r="Q5" s="357"/>
      <c r="R5" s="357"/>
      <c r="S5" s="357"/>
      <c r="T5" s="357"/>
      <c r="U5" s="357"/>
      <c r="V5" s="357"/>
      <c r="W5" s="319" t="s">
        <v>20</v>
      </c>
      <c r="X5" s="322" t="s">
        <v>13</v>
      </c>
    </row>
    <row r="6" spans="1:24" ht="28.5" customHeight="1">
      <c r="A6" s="327"/>
      <c r="B6" s="328"/>
      <c r="C6" s="327"/>
      <c r="D6" s="328"/>
      <c r="E6" s="327"/>
      <c r="F6" s="327"/>
      <c r="G6" s="328"/>
      <c r="H6" s="320"/>
      <c r="I6" s="327"/>
      <c r="J6" s="320"/>
      <c r="K6" s="320"/>
      <c r="L6" s="320"/>
      <c r="M6" s="327" t="s">
        <v>6</v>
      </c>
      <c r="N6" s="357" t="s">
        <v>572</v>
      </c>
      <c r="O6" s="327" t="s">
        <v>9</v>
      </c>
      <c r="P6" s="327" t="s">
        <v>8</v>
      </c>
      <c r="Q6" s="327" t="s">
        <v>16</v>
      </c>
      <c r="R6" s="327"/>
      <c r="S6" s="327" t="s">
        <v>17</v>
      </c>
      <c r="T6" s="327"/>
      <c r="U6" s="327" t="s">
        <v>12</v>
      </c>
      <c r="V6" s="327" t="s">
        <v>7</v>
      </c>
      <c r="W6" s="320"/>
      <c r="X6" s="323"/>
    </row>
    <row r="7" spans="1:24" ht="36" customHeight="1">
      <c r="A7" s="327"/>
      <c r="B7" s="328"/>
      <c r="C7" s="327"/>
      <c r="D7" s="328"/>
      <c r="E7" s="327"/>
      <c r="F7" s="327"/>
      <c r="G7" s="328"/>
      <c r="H7" s="321"/>
      <c r="I7" s="327"/>
      <c r="J7" s="321"/>
      <c r="K7" s="321"/>
      <c r="L7" s="321"/>
      <c r="M7" s="327"/>
      <c r="N7" s="357"/>
      <c r="O7" s="327"/>
      <c r="P7" s="327"/>
      <c r="Q7" s="206" t="s">
        <v>10</v>
      </c>
      <c r="R7" s="206" t="s">
        <v>11</v>
      </c>
      <c r="S7" s="206" t="s">
        <v>10</v>
      </c>
      <c r="T7" s="206" t="s">
        <v>11</v>
      </c>
      <c r="U7" s="327"/>
      <c r="V7" s="327"/>
      <c r="W7" s="321"/>
      <c r="X7" s="324"/>
    </row>
    <row r="8" spans="1:24" ht="39.950000000000003" customHeight="1">
      <c r="A8" s="54">
        <v>1</v>
      </c>
      <c r="B8" s="62" t="s">
        <v>105</v>
      </c>
      <c r="C8" s="242" t="s">
        <v>106</v>
      </c>
      <c r="D8" s="227" t="s">
        <v>126</v>
      </c>
      <c r="E8" s="243">
        <v>1</v>
      </c>
      <c r="F8" s="227" t="s">
        <v>107</v>
      </c>
      <c r="G8" s="103" t="s">
        <v>108</v>
      </c>
      <c r="H8" s="51">
        <v>9334745882</v>
      </c>
      <c r="I8" s="53"/>
      <c r="J8" s="51">
        <v>107.79</v>
      </c>
      <c r="K8" s="1"/>
      <c r="L8" s="50" t="s">
        <v>112</v>
      </c>
      <c r="M8" s="32">
        <v>1</v>
      </c>
      <c r="N8" s="111"/>
      <c r="O8" s="112"/>
      <c r="P8" s="112"/>
      <c r="Q8" s="112"/>
      <c r="R8" s="111"/>
      <c r="S8" s="111"/>
      <c r="T8" s="111"/>
      <c r="U8" s="111"/>
      <c r="V8" s="1"/>
      <c r="W8" s="1"/>
      <c r="X8" s="240" t="s">
        <v>94</v>
      </c>
    </row>
    <row r="9" spans="1:24" ht="39.950000000000003" customHeight="1">
      <c r="A9" s="54">
        <v>2</v>
      </c>
      <c r="B9" s="62" t="s">
        <v>109</v>
      </c>
      <c r="C9" s="242" t="s">
        <v>106</v>
      </c>
      <c r="D9" s="227" t="s">
        <v>106</v>
      </c>
      <c r="E9" s="243">
        <v>1</v>
      </c>
      <c r="F9" s="227" t="s">
        <v>110</v>
      </c>
      <c r="G9" s="103" t="s">
        <v>111</v>
      </c>
      <c r="H9" s="51">
        <v>9334383960</v>
      </c>
      <c r="I9" s="53"/>
      <c r="J9" s="51">
        <v>107.79</v>
      </c>
      <c r="K9" s="1"/>
      <c r="L9" s="50" t="s">
        <v>112</v>
      </c>
      <c r="M9" s="32"/>
      <c r="N9" s="220"/>
      <c r="O9" s="126">
        <v>1</v>
      </c>
      <c r="P9" s="112"/>
      <c r="Q9" s="112"/>
      <c r="R9" s="111"/>
      <c r="S9" s="111"/>
      <c r="T9" s="111"/>
      <c r="U9" s="111"/>
      <c r="V9" s="1"/>
      <c r="W9" s="1"/>
      <c r="X9" s="30"/>
    </row>
    <row r="10" spans="1:24" ht="39.950000000000003" customHeight="1">
      <c r="A10" s="50">
        <v>3</v>
      </c>
      <c r="B10" s="64" t="s">
        <v>120</v>
      </c>
      <c r="C10" s="232" t="s">
        <v>56</v>
      </c>
      <c r="D10" s="232" t="s">
        <v>121</v>
      </c>
      <c r="E10" s="233">
        <v>1</v>
      </c>
      <c r="F10" s="234" t="s">
        <v>122</v>
      </c>
      <c r="G10" s="103" t="s">
        <v>123</v>
      </c>
      <c r="H10" s="67">
        <v>9939871932</v>
      </c>
      <c r="I10" s="1"/>
      <c r="J10" s="51">
        <v>112.01</v>
      </c>
      <c r="K10" s="1"/>
      <c r="L10" s="50"/>
      <c r="M10" s="32">
        <v>1</v>
      </c>
      <c r="N10" s="111"/>
      <c r="O10" s="112"/>
      <c r="P10" s="112"/>
      <c r="Q10" s="112"/>
      <c r="R10" s="111"/>
      <c r="S10" s="111"/>
      <c r="T10" s="111"/>
      <c r="U10" s="111"/>
      <c r="V10" s="1"/>
      <c r="W10" s="1"/>
      <c r="X10" s="30"/>
    </row>
    <row r="11" spans="1:24" s="241" customFormat="1" ht="20.100000000000001" customHeight="1">
      <c r="A11" s="27"/>
      <c r="B11" s="347" t="s">
        <v>58</v>
      </c>
      <c r="C11" s="348"/>
      <c r="D11" s="349"/>
      <c r="E11" s="265">
        <f>E8+E9+E10</f>
        <v>3</v>
      </c>
      <c r="F11" s="258"/>
      <c r="G11" s="239"/>
      <c r="H11" s="27"/>
      <c r="I11" s="27"/>
      <c r="J11" s="265">
        <f>SUM(J8:J10)</f>
        <v>327.59000000000003</v>
      </c>
      <c r="K11" s="27"/>
      <c r="L11" s="261"/>
      <c r="M11" s="265">
        <f t="shared" ref="M11:W11" si="0">SUM(M8:M10)</f>
        <v>2</v>
      </c>
      <c r="N11" s="265">
        <f t="shared" si="0"/>
        <v>0</v>
      </c>
      <c r="O11" s="265">
        <f t="shared" si="0"/>
        <v>1</v>
      </c>
      <c r="P11" s="265">
        <f t="shared" si="0"/>
        <v>0</v>
      </c>
      <c r="Q11" s="265">
        <f t="shared" si="0"/>
        <v>0</v>
      </c>
      <c r="R11" s="265">
        <f t="shared" si="0"/>
        <v>0</v>
      </c>
      <c r="S11" s="265">
        <f t="shared" si="0"/>
        <v>0</v>
      </c>
      <c r="T11" s="265">
        <f t="shared" si="0"/>
        <v>0</v>
      </c>
      <c r="U11" s="265">
        <f t="shared" si="0"/>
        <v>0</v>
      </c>
      <c r="V11" s="265">
        <f t="shared" si="0"/>
        <v>0</v>
      </c>
      <c r="W11" s="265">
        <f t="shared" si="0"/>
        <v>0</v>
      </c>
      <c r="X11" s="240"/>
    </row>
  </sheetData>
  <mergeCells count="29"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</mergeCells>
  <pageMargins left="0.118110236220472" right="0" top="0.118110236220472" bottom="0.15748031496063" header="0.118110236220472" footer="0.118110236220472"/>
  <pageSetup paperSize="9" scale="7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3" sqref="L23:L25"/>
    </sheetView>
  </sheetViews>
  <sheetFormatPr defaultRowHeight="15"/>
  <cols>
    <col min="1" max="1" width="5.28515625" style="11" customWidth="1"/>
    <col min="2" max="2" width="13.42578125" style="38" customWidth="1"/>
    <col min="3" max="3" width="13.140625" style="11" customWidth="1"/>
    <col min="4" max="4" width="13" style="11" customWidth="1"/>
    <col min="5" max="5" width="8.7109375" hidden="1" customWidth="1"/>
    <col min="6" max="6" width="4.140625" style="10" customWidth="1"/>
    <col min="7" max="7" width="26.7109375" style="15" customWidth="1"/>
    <col min="8" max="8" width="30.28515625" style="15" customWidth="1"/>
    <col min="9" max="9" width="18.5703125" hidden="1" customWidth="1"/>
    <col min="10" max="10" width="8.140625" hidden="1" customWidth="1"/>
    <col min="11" max="11" width="8" hidden="1" customWidth="1"/>
    <col min="12" max="12" width="10.7109375" style="10" customWidth="1"/>
    <col min="13" max="13" width="10" hidden="1" customWidth="1"/>
    <col min="14" max="14" width="9.28515625" hidden="1" customWidth="1"/>
    <col min="15" max="15" width="12.140625" style="18" customWidth="1"/>
    <col min="16" max="16" width="5" style="44" hidden="1" customWidth="1"/>
    <col min="17" max="25" width="4.7109375" customWidth="1"/>
    <col min="26" max="26" width="10.7109375" customWidth="1"/>
    <col min="27" max="27" width="17.42578125" style="13" customWidth="1"/>
  </cols>
  <sheetData>
    <row r="1" spans="1:28" ht="18" customHeight="1">
      <c r="A1" s="370" t="s">
        <v>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8" ht="15" customHeight="1">
      <c r="A2" s="368" t="str">
        <f>'Patna (West)'!A2</f>
        <v>Progress Report for the construction of HSS ( Sanc. Year 2012 - 13 )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</row>
    <row r="3" spans="1:28" ht="18.75" customHeight="1">
      <c r="A3" s="372" t="s">
        <v>45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61" t="str">
        <f>Summary!V3</f>
        <v>Date:-31.03.2015</v>
      </c>
      <c r="AA3" s="361"/>
      <c r="AB3" s="3"/>
    </row>
    <row r="4" spans="1:28" ht="20.25" customHeight="1">
      <c r="A4" s="329" t="s">
        <v>97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</row>
    <row r="5" spans="1:28" ht="21" customHeight="1">
      <c r="A5" s="327" t="s">
        <v>0</v>
      </c>
      <c r="B5" s="327" t="s">
        <v>1</v>
      </c>
      <c r="C5" s="327" t="s">
        <v>2</v>
      </c>
      <c r="D5" s="327" t="s">
        <v>3</v>
      </c>
      <c r="E5" s="268"/>
      <c r="F5" s="327" t="s">
        <v>0</v>
      </c>
      <c r="G5" s="328" t="s">
        <v>4</v>
      </c>
      <c r="H5" s="328" t="s">
        <v>5</v>
      </c>
      <c r="I5" s="369" t="s">
        <v>75</v>
      </c>
      <c r="J5" s="327" t="s">
        <v>61</v>
      </c>
      <c r="K5" s="327" t="s">
        <v>59</v>
      </c>
      <c r="L5" s="327" t="s">
        <v>60</v>
      </c>
      <c r="M5" s="327" t="s">
        <v>31</v>
      </c>
      <c r="N5" s="327" t="s">
        <v>19</v>
      </c>
      <c r="O5" s="328" t="s">
        <v>32</v>
      </c>
      <c r="P5" s="357" t="s">
        <v>15</v>
      </c>
      <c r="Q5" s="357"/>
      <c r="R5" s="357"/>
      <c r="S5" s="357"/>
      <c r="T5" s="357"/>
      <c r="U5" s="357"/>
      <c r="V5" s="357"/>
      <c r="W5" s="357"/>
      <c r="X5" s="357"/>
      <c r="Y5" s="357"/>
      <c r="Z5" s="327" t="s">
        <v>20</v>
      </c>
      <c r="AA5" s="327" t="s">
        <v>13</v>
      </c>
    </row>
    <row r="6" spans="1:28" ht="32.25" customHeight="1">
      <c r="A6" s="327"/>
      <c r="B6" s="327"/>
      <c r="C6" s="327"/>
      <c r="D6" s="327"/>
      <c r="E6" s="268"/>
      <c r="F6" s="327"/>
      <c r="G6" s="328"/>
      <c r="H6" s="328"/>
      <c r="I6" s="369"/>
      <c r="J6" s="327"/>
      <c r="K6" s="327"/>
      <c r="L6" s="327"/>
      <c r="M6" s="327"/>
      <c r="N6" s="327"/>
      <c r="O6" s="328"/>
      <c r="P6" s="327" t="s">
        <v>6</v>
      </c>
      <c r="Q6" s="357" t="s">
        <v>572</v>
      </c>
      <c r="R6" s="327" t="s">
        <v>9</v>
      </c>
      <c r="S6" s="327" t="s">
        <v>8</v>
      </c>
      <c r="T6" s="327" t="s">
        <v>16</v>
      </c>
      <c r="U6" s="327"/>
      <c r="V6" s="327" t="s">
        <v>17</v>
      </c>
      <c r="W6" s="327"/>
      <c r="X6" s="327" t="s">
        <v>12</v>
      </c>
      <c r="Y6" s="327" t="s">
        <v>7</v>
      </c>
      <c r="Z6" s="327"/>
      <c r="AA6" s="327"/>
    </row>
    <row r="7" spans="1:28" ht="38.25" customHeight="1">
      <c r="A7" s="327"/>
      <c r="B7" s="327"/>
      <c r="C7" s="327"/>
      <c r="D7" s="327"/>
      <c r="E7" s="268"/>
      <c r="F7" s="327"/>
      <c r="G7" s="328"/>
      <c r="H7" s="328"/>
      <c r="I7" s="369"/>
      <c r="J7" s="327"/>
      <c r="K7" s="327"/>
      <c r="L7" s="327"/>
      <c r="M7" s="327"/>
      <c r="N7" s="327"/>
      <c r="O7" s="328"/>
      <c r="P7" s="327"/>
      <c r="Q7" s="357"/>
      <c r="R7" s="327"/>
      <c r="S7" s="327"/>
      <c r="T7" s="253" t="s">
        <v>10</v>
      </c>
      <c r="U7" s="253" t="s">
        <v>11</v>
      </c>
      <c r="V7" s="253" t="s">
        <v>10</v>
      </c>
      <c r="W7" s="253" t="s">
        <v>11</v>
      </c>
      <c r="X7" s="327"/>
      <c r="Y7" s="327"/>
      <c r="Z7" s="327"/>
      <c r="AA7" s="327"/>
    </row>
    <row r="8" spans="1:28" s="76" customFormat="1" ht="35.1" customHeight="1">
      <c r="A8" s="254">
        <v>1</v>
      </c>
      <c r="B8" s="267" t="s">
        <v>520</v>
      </c>
      <c r="C8" s="259" t="s">
        <v>74</v>
      </c>
      <c r="D8" s="259" t="s">
        <v>128</v>
      </c>
      <c r="E8" s="70">
        <v>1</v>
      </c>
      <c r="F8" s="70">
        <v>1</v>
      </c>
      <c r="G8" s="190" t="s">
        <v>129</v>
      </c>
      <c r="H8" s="260" t="s">
        <v>130</v>
      </c>
      <c r="I8" s="255"/>
      <c r="J8" s="25"/>
      <c r="K8" s="253"/>
      <c r="L8" s="47">
        <v>113.09</v>
      </c>
      <c r="M8" s="253"/>
      <c r="N8" s="253"/>
      <c r="O8" s="47" t="s">
        <v>57</v>
      </c>
      <c r="P8" s="73"/>
      <c r="Q8" s="34"/>
      <c r="R8" s="34"/>
      <c r="S8" s="34"/>
      <c r="T8" s="119"/>
      <c r="U8" s="119"/>
      <c r="V8" s="119"/>
      <c r="W8" s="119">
        <v>1</v>
      </c>
      <c r="X8" s="120"/>
      <c r="Y8" s="113"/>
      <c r="Z8" s="47">
        <v>47.15</v>
      </c>
      <c r="AA8" s="253"/>
      <c r="AB8" s="75"/>
    </row>
    <row r="9" spans="1:28" s="76" customFormat="1" ht="35.1" customHeight="1">
      <c r="A9" s="354">
        <v>2</v>
      </c>
      <c r="B9" s="373" t="s">
        <v>521</v>
      </c>
      <c r="C9" s="375" t="s">
        <v>72</v>
      </c>
      <c r="D9" s="376"/>
      <c r="E9" s="70">
        <v>1</v>
      </c>
      <c r="F9" s="70">
        <v>1</v>
      </c>
      <c r="G9" s="191" t="s">
        <v>131</v>
      </c>
      <c r="H9" s="360" t="s">
        <v>132</v>
      </c>
      <c r="I9" s="255"/>
      <c r="J9" s="25"/>
      <c r="K9" s="253"/>
      <c r="L9" s="365">
        <v>341.27</v>
      </c>
      <c r="M9" s="253"/>
      <c r="N9" s="253"/>
      <c r="O9" s="365" t="s">
        <v>57</v>
      </c>
      <c r="P9" s="73">
        <v>1</v>
      </c>
      <c r="Q9" s="121"/>
      <c r="R9" s="122"/>
      <c r="S9" s="123"/>
      <c r="T9" s="120"/>
      <c r="U9" s="120"/>
      <c r="V9" s="120"/>
      <c r="W9" s="120"/>
      <c r="X9" s="120"/>
      <c r="Y9" s="113"/>
      <c r="Z9" s="365">
        <v>21.18</v>
      </c>
      <c r="AA9" s="211"/>
      <c r="AB9" s="75"/>
    </row>
    <row r="10" spans="1:28" s="76" customFormat="1" ht="35.1" customHeight="1">
      <c r="A10" s="354"/>
      <c r="B10" s="373"/>
      <c r="C10" s="375"/>
      <c r="D10" s="376"/>
      <c r="E10" s="70">
        <v>2</v>
      </c>
      <c r="F10" s="70">
        <v>2</v>
      </c>
      <c r="G10" s="192" t="s">
        <v>133</v>
      </c>
      <c r="H10" s="360"/>
      <c r="I10" s="17"/>
      <c r="J10" s="1"/>
      <c r="K10" s="1"/>
      <c r="L10" s="365"/>
      <c r="M10" s="264"/>
      <c r="N10" s="1"/>
      <c r="O10" s="365"/>
      <c r="P10" s="74"/>
      <c r="Q10" s="34"/>
      <c r="R10" s="34"/>
      <c r="S10" s="34"/>
      <c r="T10" s="34"/>
      <c r="U10" s="34">
        <v>1</v>
      </c>
      <c r="V10" s="110"/>
      <c r="W10" s="110"/>
      <c r="X10" s="110"/>
      <c r="Y10" s="111"/>
      <c r="Z10" s="365"/>
      <c r="AA10" s="27"/>
      <c r="AB10" s="77"/>
    </row>
    <row r="11" spans="1:28" ht="35.1" customHeight="1">
      <c r="A11" s="254">
        <v>3</v>
      </c>
      <c r="B11" s="267" t="s">
        <v>587</v>
      </c>
      <c r="C11" s="375" t="s">
        <v>73</v>
      </c>
      <c r="D11" s="244"/>
      <c r="E11" s="70">
        <v>1</v>
      </c>
      <c r="F11" s="70">
        <v>1</v>
      </c>
      <c r="G11" s="244" t="s">
        <v>134</v>
      </c>
      <c r="H11" s="257" t="s">
        <v>95</v>
      </c>
      <c r="I11" s="17"/>
      <c r="J11" s="1"/>
      <c r="K11" s="1"/>
      <c r="L11" s="361">
        <v>340.94</v>
      </c>
      <c r="M11" s="264"/>
      <c r="N11" s="1"/>
      <c r="O11" s="361" t="s">
        <v>57</v>
      </c>
      <c r="P11" s="74"/>
      <c r="Q11" s="109"/>
      <c r="R11" s="110"/>
      <c r="S11" s="110"/>
      <c r="T11" s="110"/>
      <c r="U11" s="110"/>
      <c r="V11" s="110"/>
      <c r="W11" s="110"/>
      <c r="X11" s="110"/>
      <c r="Y11" s="111"/>
      <c r="Z11" s="361"/>
      <c r="AA11" s="1"/>
      <c r="AB11" s="13"/>
    </row>
    <row r="12" spans="1:28" ht="35.1" customHeight="1">
      <c r="A12" s="254">
        <v>4</v>
      </c>
      <c r="B12" s="267" t="s">
        <v>588</v>
      </c>
      <c r="C12" s="375"/>
      <c r="D12" s="244"/>
      <c r="E12" s="70">
        <v>2</v>
      </c>
      <c r="F12" s="70">
        <v>1</v>
      </c>
      <c r="G12" s="190" t="s">
        <v>135</v>
      </c>
      <c r="H12" s="237" t="s">
        <v>590</v>
      </c>
      <c r="I12" s="17"/>
      <c r="J12" s="1"/>
      <c r="K12" s="1"/>
      <c r="L12" s="361"/>
      <c r="M12" s="264"/>
      <c r="N12" s="1"/>
      <c r="O12" s="361"/>
      <c r="P12" s="74">
        <v>1</v>
      </c>
      <c r="Q12" s="109"/>
      <c r="R12" s="110"/>
      <c r="S12" s="110"/>
      <c r="T12" s="110"/>
      <c r="U12" s="110"/>
      <c r="V12" s="110"/>
      <c r="W12" s="110"/>
      <c r="X12" s="110"/>
      <c r="Y12" s="111"/>
      <c r="Z12" s="361"/>
      <c r="AA12" s="1"/>
      <c r="AB12" s="13"/>
    </row>
    <row r="13" spans="1:28" ht="35.1" customHeight="1">
      <c r="A13" s="254">
        <v>5</v>
      </c>
      <c r="B13" s="267" t="s">
        <v>589</v>
      </c>
      <c r="C13" s="375"/>
      <c r="D13" s="244"/>
      <c r="E13" s="70">
        <v>3</v>
      </c>
      <c r="F13" s="70">
        <v>1</v>
      </c>
      <c r="G13" s="190" t="s">
        <v>136</v>
      </c>
      <c r="H13" s="237" t="s">
        <v>591</v>
      </c>
      <c r="I13" s="17"/>
      <c r="J13" s="1"/>
      <c r="K13" s="1"/>
      <c r="L13" s="361"/>
      <c r="M13" s="264"/>
      <c r="N13" s="1"/>
      <c r="O13" s="361"/>
      <c r="P13" s="74">
        <v>1</v>
      </c>
      <c r="Q13" s="109"/>
      <c r="R13" s="110"/>
      <c r="S13" s="110"/>
      <c r="T13" s="110"/>
      <c r="U13" s="110"/>
      <c r="V13" s="110"/>
      <c r="W13" s="110"/>
      <c r="X13" s="110"/>
      <c r="Y13" s="111"/>
      <c r="Z13" s="361"/>
      <c r="AA13" s="1"/>
      <c r="AB13" s="13"/>
    </row>
    <row r="14" spans="1:28" ht="35.1" customHeight="1">
      <c r="A14" s="354">
        <v>6</v>
      </c>
      <c r="B14" s="373" t="s">
        <v>522</v>
      </c>
      <c r="C14" s="363" t="s">
        <v>73</v>
      </c>
      <c r="D14" s="244"/>
      <c r="E14" s="70">
        <v>1</v>
      </c>
      <c r="F14" s="70">
        <v>1</v>
      </c>
      <c r="G14" s="190" t="s">
        <v>137</v>
      </c>
      <c r="H14" s="360" t="s">
        <v>138</v>
      </c>
      <c r="I14" s="17"/>
      <c r="J14" s="1"/>
      <c r="K14" s="1"/>
      <c r="L14" s="367">
        <v>341.2</v>
      </c>
      <c r="M14" s="264"/>
      <c r="N14" s="1"/>
      <c r="O14" s="361" t="s">
        <v>57</v>
      </c>
      <c r="P14" s="74"/>
      <c r="Q14" s="119"/>
      <c r="R14" s="119"/>
      <c r="S14" s="119"/>
      <c r="T14" s="119"/>
      <c r="U14" s="119">
        <v>1</v>
      </c>
      <c r="V14" s="110"/>
      <c r="W14" s="110"/>
      <c r="X14" s="110"/>
      <c r="Y14" s="111"/>
      <c r="Z14" s="361">
        <v>55.92</v>
      </c>
      <c r="AA14" s="27"/>
      <c r="AB14" s="13"/>
    </row>
    <row r="15" spans="1:28" ht="35.1" customHeight="1">
      <c r="A15" s="354"/>
      <c r="B15" s="373"/>
      <c r="C15" s="363"/>
      <c r="D15" s="244"/>
      <c r="E15" s="70">
        <v>2</v>
      </c>
      <c r="F15" s="70">
        <v>2</v>
      </c>
      <c r="G15" s="190" t="s">
        <v>139</v>
      </c>
      <c r="H15" s="360"/>
      <c r="I15" s="17"/>
      <c r="J15" s="1"/>
      <c r="K15" s="1"/>
      <c r="L15" s="367"/>
      <c r="M15" s="264"/>
      <c r="N15" s="1"/>
      <c r="O15" s="361"/>
      <c r="P15" s="74"/>
      <c r="Q15" s="119"/>
      <c r="R15" s="119"/>
      <c r="S15" s="119"/>
      <c r="T15" s="119"/>
      <c r="U15" s="119">
        <v>1</v>
      </c>
      <c r="V15" s="110"/>
      <c r="W15" s="110"/>
      <c r="X15" s="110"/>
      <c r="Y15" s="111"/>
      <c r="Z15" s="361"/>
      <c r="AA15" s="1"/>
      <c r="AB15" s="13"/>
    </row>
    <row r="16" spans="1:28" ht="35.1" customHeight="1">
      <c r="A16" s="354"/>
      <c r="B16" s="373"/>
      <c r="C16" s="363"/>
      <c r="D16" s="244"/>
      <c r="E16" s="70">
        <v>3</v>
      </c>
      <c r="F16" s="70">
        <v>3</v>
      </c>
      <c r="G16" s="190" t="s">
        <v>140</v>
      </c>
      <c r="H16" s="360"/>
      <c r="I16" s="17"/>
      <c r="J16" s="1"/>
      <c r="K16" s="1"/>
      <c r="L16" s="367"/>
      <c r="M16" s="264"/>
      <c r="N16" s="1"/>
      <c r="O16" s="361"/>
      <c r="P16" s="74"/>
      <c r="Q16" s="119"/>
      <c r="R16" s="119"/>
      <c r="S16" s="119"/>
      <c r="T16" s="119">
        <v>1</v>
      </c>
      <c r="U16" s="110"/>
      <c r="V16" s="110"/>
      <c r="W16" s="110"/>
      <c r="X16" s="110"/>
      <c r="Y16" s="111"/>
      <c r="Z16" s="361"/>
      <c r="AA16" s="1"/>
      <c r="AB16" s="13"/>
    </row>
    <row r="17" spans="1:28" ht="35.1" customHeight="1">
      <c r="A17" s="354">
        <v>7</v>
      </c>
      <c r="B17" s="359" t="s">
        <v>523</v>
      </c>
      <c r="C17" s="363" t="s">
        <v>73</v>
      </c>
      <c r="D17" s="244"/>
      <c r="E17" s="70">
        <v>1</v>
      </c>
      <c r="F17" s="70">
        <v>1</v>
      </c>
      <c r="G17" s="190" t="s">
        <v>141</v>
      </c>
      <c r="H17" s="360" t="s">
        <v>142</v>
      </c>
      <c r="I17" s="17"/>
      <c r="J17" s="1"/>
      <c r="K17" s="1"/>
      <c r="L17" s="361">
        <v>341.74</v>
      </c>
      <c r="M17" s="264"/>
      <c r="N17" s="1"/>
      <c r="O17" s="361" t="s">
        <v>57</v>
      </c>
      <c r="P17" s="74"/>
      <c r="Q17" s="119"/>
      <c r="R17" s="119"/>
      <c r="S17" s="119"/>
      <c r="T17" s="119"/>
      <c r="U17" s="119">
        <v>1</v>
      </c>
      <c r="V17" s="110"/>
      <c r="W17" s="110"/>
      <c r="X17" s="110"/>
      <c r="Y17" s="111"/>
      <c r="Z17" s="361">
        <v>81.03</v>
      </c>
      <c r="AA17" s="1"/>
      <c r="AB17" s="13"/>
    </row>
    <row r="18" spans="1:28" ht="35.1" customHeight="1">
      <c r="A18" s="354"/>
      <c r="B18" s="359"/>
      <c r="C18" s="363"/>
      <c r="D18" s="244"/>
      <c r="E18" s="70">
        <v>2</v>
      </c>
      <c r="F18" s="70">
        <v>2</v>
      </c>
      <c r="G18" s="190" t="s">
        <v>143</v>
      </c>
      <c r="H18" s="360"/>
      <c r="I18" s="17"/>
      <c r="J18" s="1"/>
      <c r="K18" s="1"/>
      <c r="L18" s="361"/>
      <c r="M18" s="264"/>
      <c r="N18" s="1"/>
      <c r="O18" s="361"/>
      <c r="P18" s="74"/>
      <c r="Q18" s="119"/>
      <c r="R18" s="119"/>
      <c r="S18" s="119"/>
      <c r="T18" s="119"/>
      <c r="U18" s="119">
        <v>1</v>
      </c>
      <c r="V18" s="110"/>
      <c r="W18" s="110"/>
      <c r="X18" s="110"/>
      <c r="Y18" s="111"/>
      <c r="Z18" s="361"/>
      <c r="AA18" s="27"/>
      <c r="AB18" s="13"/>
    </row>
    <row r="19" spans="1:28" ht="35.1" customHeight="1">
      <c r="A19" s="354"/>
      <c r="B19" s="359"/>
      <c r="C19" s="363"/>
      <c r="D19" s="244"/>
      <c r="E19" s="70">
        <v>3</v>
      </c>
      <c r="F19" s="70">
        <v>3</v>
      </c>
      <c r="G19" s="190" t="s">
        <v>144</v>
      </c>
      <c r="H19" s="360"/>
      <c r="I19" s="17"/>
      <c r="J19" s="1"/>
      <c r="K19" s="1"/>
      <c r="L19" s="361"/>
      <c r="M19" s="264"/>
      <c r="N19" s="1"/>
      <c r="O19" s="361"/>
      <c r="P19" s="74"/>
      <c r="Q19" s="119"/>
      <c r="R19" s="119"/>
      <c r="S19" s="119"/>
      <c r="T19" s="119"/>
      <c r="U19" s="119">
        <v>1</v>
      </c>
      <c r="V19" s="110"/>
      <c r="W19" s="110"/>
      <c r="X19" s="110"/>
      <c r="Y19" s="111"/>
      <c r="Z19" s="361"/>
      <c r="AA19" s="1"/>
      <c r="AB19" s="13"/>
    </row>
    <row r="20" spans="1:28" ht="35.1" customHeight="1">
      <c r="A20" s="354">
        <v>8</v>
      </c>
      <c r="B20" s="359" t="s">
        <v>518</v>
      </c>
      <c r="C20" s="358" t="s">
        <v>73</v>
      </c>
      <c r="D20" s="244"/>
      <c r="E20" s="70">
        <v>4</v>
      </c>
      <c r="F20" s="70">
        <v>1</v>
      </c>
      <c r="G20" s="190" t="s">
        <v>145</v>
      </c>
      <c r="H20" s="360" t="s">
        <v>147</v>
      </c>
      <c r="I20" s="17"/>
      <c r="J20" s="1"/>
      <c r="K20" s="1"/>
      <c r="L20" s="362">
        <v>343.6</v>
      </c>
      <c r="M20" s="264"/>
      <c r="N20" s="1"/>
      <c r="O20" s="361" t="s">
        <v>57</v>
      </c>
      <c r="P20" s="74"/>
      <c r="Q20" s="119"/>
      <c r="R20" s="119"/>
      <c r="S20" s="119"/>
      <c r="T20" s="119"/>
      <c r="U20" s="119"/>
      <c r="V20" s="119"/>
      <c r="W20" s="119"/>
      <c r="X20" s="34">
        <v>1</v>
      </c>
      <c r="Y20" s="111"/>
      <c r="Z20" s="361">
        <v>118.03</v>
      </c>
      <c r="AA20" s="27"/>
      <c r="AB20" s="13"/>
    </row>
    <row r="21" spans="1:28" ht="35.1" customHeight="1">
      <c r="A21" s="354"/>
      <c r="B21" s="359"/>
      <c r="C21" s="358"/>
      <c r="D21" s="244"/>
      <c r="E21" s="70">
        <v>1</v>
      </c>
      <c r="F21" s="70">
        <v>2</v>
      </c>
      <c r="G21" s="190" t="s">
        <v>146</v>
      </c>
      <c r="H21" s="360"/>
      <c r="I21" s="17"/>
      <c r="J21" s="1"/>
      <c r="K21" s="1"/>
      <c r="L21" s="362"/>
      <c r="M21" s="264"/>
      <c r="N21" s="1"/>
      <c r="O21" s="361"/>
      <c r="P21" s="74"/>
      <c r="Q21" s="119"/>
      <c r="R21" s="119">
        <v>1</v>
      </c>
      <c r="S21" s="124"/>
      <c r="T21" s="124"/>
      <c r="U21" s="110"/>
      <c r="V21" s="110"/>
      <c r="W21" s="110"/>
      <c r="X21" s="110"/>
      <c r="Y21" s="111"/>
      <c r="Z21" s="361"/>
      <c r="AA21" s="2"/>
      <c r="AB21" s="13"/>
    </row>
    <row r="22" spans="1:28" ht="35.1" customHeight="1">
      <c r="A22" s="354"/>
      <c r="B22" s="359"/>
      <c r="C22" s="358"/>
      <c r="D22" s="244"/>
      <c r="E22" s="70">
        <v>2</v>
      </c>
      <c r="F22" s="70">
        <v>3</v>
      </c>
      <c r="G22" s="190" t="s">
        <v>148</v>
      </c>
      <c r="H22" s="360"/>
      <c r="I22" s="17"/>
      <c r="J22" s="1"/>
      <c r="K22" s="1"/>
      <c r="L22" s="362"/>
      <c r="M22" s="264"/>
      <c r="N22" s="1"/>
      <c r="O22" s="361"/>
      <c r="P22" s="74"/>
      <c r="Q22" s="119"/>
      <c r="R22" s="119"/>
      <c r="S22" s="119"/>
      <c r="T22" s="119"/>
      <c r="U22" s="119"/>
      <c r="V22" s="119">
        <v>1</v>
      </c>
      <c r="W22" s="110"/>
      <c r="X22" s="110"/>
      <c r="Y22" s="111"/>
      <c r="Z22" s="361"/>
      <c r="AA22" s="2"/>
      <c r="AB22" s="13"/>
    </row>
    <row r="23" spans="1:28" ht="35.1" customHeight="1">
      <c r="A23" s="354">
        <v>9</v>
      </c>
      <c r="B23" s="373" t="s">
        <v>517</v>
      </c>
      <c r="C23" s="375" t="s">
        <v>149</v>
      </c>
      <c r="D23" s="358" t="s">
        <v>150</v>
      </c>
      <c r="E23" s="70">
        <v>1</v>
      </c>
      <c r="F23" s="70">
        <v>1</v>
      </c>
      <c r="G23" s="190" t="s">
        <v>151</v>
      </c>
      <c r="H23" s="360" t="s">
        <v>152</v>
      </c>
      <c r="I23" s="17"/>
      <c r="J23" s="1"/>
      <c r="K23" s="1"/>
      <c r="L23" s="361">
        <v>342.14</v>
      </c>
      <c r="M23" s="264"/>
      <c r="N23" s="1"/>
      <c r="O23" s="361" t="s">
        <v>57</v>
      </c>
      <c r="P23" s="74"/>
      <c r="Q23" s="119"/>
      <c r="R23" s="119"/>
      <c r="S23" s="119"/>
      <c r="T23" s="119"/>
      <c r="U23" s="119"/>
      <c r="V23" s="119"/>
      <c r="W23" s="119"/>
      <c r="X23" s="119">
        <v>1</v>
      </c>
      <c r="Y23" s="111"/>
      <c r="Z23" s="361">
        <v>112.95</v>
      </c>
      <c r="AA23" s="1"/>
      <c r="AB23" s="13"/>
    </row>
    <row r="24" spans="1:28" ht="35.1" customHeight="1">
      <c r="A24" s="354"/>
      <c r="B24" s="373"/>
      <c r="C24" s="375"/>
      <c r="D24" s="358"/>
      <c r="E24" s="70">
        <v>2</v>
      </c>
      <c r="F24" s="70">
        <v>2</v>
      </c>
      <c r="G24" s="190" t="s">
        <v>153</v>
      </c>
      <c r="H24" s="360"/>
      <c r="I24" s="17"/>
      <c r="J24" s="1"/>
      <c r="K24" s="1"/>
      <c r="L24" s="361"/>
      <c r="M24" s="264"/>
      <c r="N24" s="1"/>
      <c r="O24" s="361"/>
      <c r="P24" s="74"/>
      <c r="Q24" s="34"/>
      <c r="R24" s="119"/>
      <c r="S24" s="119"/>
      <c r="T24" s="119"/>
      <c r="U24" s="119"/>
      <c r="V24" s="119"/>
      <c r="W24" s="119">
        <v>1</v>
      </c>
      <c r="Y24" s="111"/>
      <c r="Z24" s="361"/>
      <c r="AA24" s="1"/>
      <c r="AB24" s="13"/>
    </row>
    <row r="25" spans="1:28" ht="35.1" customHeight="1">
      <c r="A25" s="354"/>
      <c r="B25" s="373"/>
      <c r="C25" s="375"/>
      <c r="D25" s="358"/>
      <c r="E25" s="70">
        <v>3</v>
      </c>
      <c r="F25" s="70">
        <v>3</v>
      </c>
      <c r="G25" s="190" t="s">
        <v>154</v>
      </c>
      <c r="H25" s="360"/>
      <c r="I25" s="17"/>
      <c r="J25" s="1"/>
      <c r="K25" s="1"/>
      <c r="L25" s="361"/>
      <c r="M25" s="264"/>
      <c r="N25" s="1"/>
      <c r="O25" s="361"/>
      <c r="P25" s="74"/>
      <c r="Q25" s="119"/>
      <c r="R25" s="119"/>
      <c r="S25" s="119"/>
      <c r="T25" s="119">
        <v>1</v>
      </c>
      <c r="U25" s="124"/>
      <c r="V25" s="110"/>
      <c r="W25" s="110"/>
      <c r="X25" s="110"/>
      <c r="Y25" s="111"/>
      <c r="Z25" s="361"/>
      <c r="AA25" s="1"/>
      <c r="AB25" s="13"/>
    </row>
    <row r="26" spans="1:28" ht="35.1" customHeight="1">
      <c r="A26" s="254">
        <v>10</v>
      </c>
      <c r="B26" s="267" t="s">
        <v>516</v>
      </c>
      <c r="C26" s="259" t="s">
        <v>76</v>
      </c>
      <c r="D26" s="244"/>
      <c r="E26" s="70">
        <v>1</v>
      </c>
      <c r="F26" s="70">
        <v>1</v>
      </c>
      <c r="G26" s="190" t="s">
        <v>155</v>
      </c>
      <c r="H26" s="260" t="s">
        <v>519</v>
      </c>
      <c r="I26" s="17"/>
      <c r="J26" s="1"/>
      <c r="K26" s="1"/>
      <c r="L26" s="1"/>
      <c r="M26" s="264"/>
      <c r="N26" s="1"/>
      <c r="O26" s="261" t="s">
        <v>57</v>
      </c>
      <c r="P26" s="74"/>
      <c r="Q26" s="126"/>
      <c r="R26" s="34"/>
      <c r="S26" s="34"/>
      <c r="T26" s="34"/>
      <c r="U26" s="34"/>
      <c r="V26" s="34"/>
      <c r="W26" s="34">
        <v>1</v>
      </c>
      <c r="X26" s="110"/>
      <c r="Y26" s="111"/>
      <c r="Z26" s="261">
        <v>26.3</v>
      </c>
      <c r="AA26" s="1"/>
      <c r="AB26" s="13"/>
    </row>
    <row r="27" spans="1:28" ht="35.1" customHeight="1">
      <c r="A27" s="254">
        <v>11</v>
      </c>
      <c r="B27" s="267" t="s">
        <v>515</v>
      </c>
      <c r="C27" s="259" t="s">
        <v>76</v>
      </c>
      <c r="D27" s="244"/>
      <c r="E27" s="70">
        <v>1</v>
      </c>
      <c r="F27" s="70">
        <v>1</v>
      </c>
      <c r="G27" s="190" t="s">
        <v>156</v>
      </c>
      <c r="H27" s="260" t="s">
        <v>157</v>
      </c>
      <c r="I27" s="17"/>
      <c r="J27" s="1"/>
      <c r="K27" s="1"/>
      <c r="L27" s="1"/>
      <c r="M27" s="264"/>
      <c r="N27" s="1"/>
      <c r="O27" s="261" t="s">
        <v>57</v>
      </c>
      <c r="P27" s="74"/>
      <c r="Q27" s="119"/>
      <c r="R27" s="119"/>
      <c r="S27" s="119"/>
      <c r="T27" s="119"/>
      <c r="U27" s="119"/>
      <c r="V27" s="119"/>
      <c r="W27" s="119">
        <v>1</v>
      </c>
      <c r="X27" s="110"/>
      <c r="Y27" s="111"/>
      <c r="Z27" s="261">
        <v>50.04</v>
      </c>
      <c r="AA27" s="1"/>
      <c r="AB27" s="13"/>
    </row>
    <row r="28" spans="1:28" s="11" customFormat="1" ht="35.1" customHeight="1">
      <c r="A28" s="100">
        <v>12</v>
      </c>
      <c r="B28" s="228" t="s">
        <v>514</v>
      </c>
      <c r="C28" s="257" t="s">
        <v>72</v>
      </c>
      <c r="D28" s="101"/>
      <c r="E28" s="101" t="s">
        <v>512</v>
      </c>
      <c r="F28" s="102">
        <v>1</v>
      </c>
      <c r="G28" s="260" t="s">
        <v>524</v>
      </c>
      <c r="H28" s="198" t="s">
        <v>562</v>
      </c>
      <c r="I28" s="101"/>
      <c r="J28" s="101"/>
      <c r="K28" s="101"/>
      <c r="L28" s="135">
        <v>121.3</v>
      </c>
      <c r="M28" s="262"/>
      <c r="N28" s="262"/>
      <c r="O28" s="261" t="s">
        <v>57</v>
      </c>
      <c r="P28" s="262"/>
      <c r="Q28" s="200"/>
      <c r="R28" s="200"/>
      <c r="S28" s="200"/>
      <c r="T28" s="200">
        <v>1</v>
      </c>
      <c r="U28" s="127"/>
      <c r="V28" s="128"/>
      <c r="W28" s="127"/>
      <c r="X28" s="127"/>
      <c r="Y28" s="94"/>
      <c r="Z28" s="262">
        <v>18.39</v>
      </c>
      <c r="AA28" s="262"/>
    </row>
    <row r="29" spans="1:28" s="11" customFormat="1" ht="35.1" customHeight="1">
      <c r="A29" s="377">
        <v>13</v>
      </c>
      <c r="B29" s="359" t="s">
        <v>513</v>
      </c>
      <c r="C29" s="104" t="s">
        <v>72</v>
      </c>
      <c r="D29" s="101"/>
      <c r="E29" s="101" t="s">
        <v>512</v>
      </c>
      <c r="F29" s="102">
        <v>1</v>
      </c>
      <c r="G29" s="260" t="s">
        <v>525</v>
      </c>
      <c r="H29" s="364" t="s">
        <v>563</v>
      </c>
      <c r="I29" s="101"/>
      <c r="J29" s="101"/>
      <c r="K29" s="101"/>
      <c r="L29" s="366">
        <v>217.73</v>
      </c>
      <c r="M29" s="262"/>
      <c r="N29" s="262"/>
      <c r="O29" s="361" t="s">
        <v>57</v>
      </c>
      <c r="P29" s="262"/>
      <c r="Q29" s="200"/>
      <c r="R29" s="200"/>
      <c r="S29" s="200"/>
      <c r="T29" s="200"/>
      <c r="U29" s="200">
        <v>1</v>
      </c>
      <c r="V29" s="129"/>
      <c r="W29" s="127"/>
      <c r="X29" s="127"/>
      <c r="Y29" s="94"/>
      <c r="Z29" s="378">
        <v>15.78</v>
      </c>
      <c r="AA29" s="262"/>
    </row>
    <row r="30" spans="1:28" s="11" customFormat="1" ht="35.1" customHeight="1">
      <c r="A30" s="377"/>
      <c r="B30" s="359"/>
      <c r="C30" s="104" t="s">
        <v>72</v>
      </c>
      <c r="D30" s="101"/>
      <c r="E30" s="101" t="s">
        <v>512</v>
      </c>
      <c r="F30" s="102">
        <v>2</v>
      </c>
      <c r="G30" s="260" t="s">
        <v>526</v>
      </c>
      <c r="H30" s="364"/>
      <c r="I30" s="101"/>
      <c r="J30" s="101"/>
      <c r="K30" s="101"/>
      <c r="L30" s="366"/>
      <c r="M30" s="262"/>
      <c r="N30" s="262"/>
      <c r="O30" s="361"/>
      <c r="P30" s="262">
        <v>1</v>
      </c>
      <c r="Q30" s="127"/>
      <c r="R30" s="127"/>
      <c r="S30" s="127"/>
      <c r="T30" s="127"/>
      <c r="U30" s="127"/>
      <c r="V30" s="129"/>
      <c r="W30" s="127"/>
      <c r="X30" s="127"/>
      <c r="Y30" s="94"/>
      <c r="Z30" s="379"/>
      <c r="AA30" s="262"/>
    </row>
    <row r="31" spans="1:28" s="11" customFormat="1">
      <c r="A31" s="374" t="s">
        <v>58</v>
      </c>
      <c r="B31" s="374"/>
      <c r="C31" s="374"/>
      <c r="D31" s="374"/>
      <c r="E31" s="262"/>
      <c r="F31" s="265">
        <f>F8+F10+F13+F16+F19+F22+F25+F26+F27+F28+F30+F11+F12</f>
        <v>23</v>
      </c>
      <c r="G31" s="262"/>
      <c r="H31" s="262"/>
      <c r="I31" s="262"/>
      <c r="J31" s="262"/>
      <c r="K31" s="262"/>
      <c r="L31" s="265">
        <f>SUM(L8:L30)</f>
        <v>2503.0100000000002</v>
      </c>
      <c r="M31" s="262"/>
      <c r="N31" s="262"/>
      <c r="O31" s="262"/>
      <c r="P31" s="265">
        <f>SUM(P8:P30)</f>
        <v>4</v>
      </c>
      <c r="Q31" s="265">
        <f>SUM(Q8:Q30)</f>
        <v>0</v>
      </c>
      <c r="R31" s="273">
        <f t="shared" ref="R31:Y31" si="0">SUM(R8:R30)</f>
        <v>1</v>
      </c>
      <c r="S31" s="273">
        <f t="shared" si="0"/>
        <v>0</v>
      </c>
      <c r="T31" s="273">
        <f t="shared" si="0"/>
        <v>3</v>
      </c>
      <c r="U31" s="273">
        <f t="shared" si="0"/>
        <v>7</v>
      </c>
      <c r="V31" s="273">
        <f t="shared" si="0"/>
        <v>1</v>
      </c>
      <c r="W31" s="273">
        <f>SUM(W8:W30)</f>
        <v>4</v>
      </c>
      <c r="X31" s="273">
        <f t="shared" si="0"/>
        <v>2</v>
      </c>
      <c r="Y31" s="273">
        <f t="shared" si="0"/>
        <v>0</v>
      </c>
      <c r="Z31" s="265">
        <f>SUM(Z8:Z30)</f>
        <v>546.77</v>
      </c>
      <c r="AA31" s="254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8">
    <mergeCell ref="Z29:Z30"/>
    <mergeCell ref="O29:O30"/>
    <mergeCell ref="O9:O10"/>
    <mergeCell ref="O11:O13"/>
    <mergeCell ref="O14:O16"/>
    <mergeCell ref="O17:O19"/>
    <mergeCell ref="O20:O22"/>
    <mergeCell ref="A31:D31"/>
    <mergeCell ref="A9:A10"/>
    <mergeCell ref="B9:B10"/>
    <mergeCell ref="C9:C10"/>
    <mergeCell ref="H9:H10"/>
    <mergeCell ref="D9:D10"/>
    <mergeCell ref="C11:C13"/>
    <mergeCell ref="A23:A25"/>
    <mergeCell ref="B23:B25"/>
    <mergeCell ref="C23:C25"/>
    <mergeCell ref="D23:D25"/>
    <mergeCell ref="H23:H25"/>
    <mergeCell ref="B29:B30"/>
    <mergeCell ref="A29:A30"/>
    <mergeCell ref="B17:B19"/>
    <mergeCell ref="A17:A19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2:AA2"/>
    <mergeCell ref="I5:I7"/>
    <mergeCell ref="A4:AA4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O5:O7"/>
    <mergeCell ref="K5:K7"/>
    <mergeCell ref="O23:O25"/>
    <mergeCell ref="C20:C22"/>
    <mergeCell ref="B20:B22"/>
    <mergeCell ref="A20:A22"/>
    <mergeCell ref="H17:H19"/>
    <mergeCell ref="L17:L19"/>
    <mergeCell ref="H20:H22"/>
    <mergeCell ref="L20:L22"/>
    <mergeCell ref="C17:C19"/>
  </mergeCells>
  <pageMargins left="0.32" right="0.12" top="0.37" bottom="0.34" header="0.13" footer="0.13"/>
  <pageSetup scale="67" orientation="landscape" r:id="rId1"/>
  <headerFooter differentOddEven="1" differentFirst="1"/>
  <rowBreaks count="1" manualBreakCount="1">
    <brk id="3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2" sqref="U12"/>
    </sheetView>
  </sheetViews>
  <sheetFormatPr defaultRowHeight="15"/>
  <cols>
    <col min="1" max="1" width="4.140625" style="11" customWidth="1"/>
    <col min="2" max="2" width="8" style="11" customWidth="1"/>
    <col min="3" max="3" width="8.42578125" style="11" customWidth="1"/>
    <col min="4" max="4" width="17" style="11" customWidth="1"/>
    <col min="5" max="5" width="3.85546875" bestFit="1" customWidth="1"/>
    <col min="6" max="6" width="25.5703125" customWidth="1"/>
    <col min="7" max="7" width="23" style="15" customWidth="1"/>
    <col min="8" max="8" width="7.85546875" style="12" customWidth="1"/>
    <col min="9" max="9" width="8.140625" hidden="1" customWidth="1"/>
    <col min="10" max="10" width="8.5703125" style="11" customWidth="1"/>
    <col min="11" max="11" width="9.140625" hidden="1" customWidth="1"/>
    <col min="12" max="12" width="6.140625" hidden="1" customWidth="1"/>
    <col min="13" max="13" width="10.28515625" style="20" customWidth="1"/>
    <col min="14" max="14" width="4.28515625" style="10" hidden="1" customWidth="1"/>
    <col min="15" max="23" width="5.7109375" customWidth="1"/>
    <col min="25" max="25" width="13.28515625" customWidth="1"/>
  </cols>
  <sheetData>
    <row r="1" spans="1:25">
      <c r="A1" s="385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15" customHeight="1">
      <c r="A2" s="387" t="str">
        <f>'Patna (West)'!A2</f>
        <v>Progress Report for the construction of HSS ( Sanc. Year 2012 - 13 )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</row>
    <row r="3" spans="1:25">
      <c r="A3" s="372" t="s">
        <v>44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48" t="str">
        <f>Summary!V3</f>
        <v>Date:-31.03.2015</v>
      </c>
      <c r="Y3" s="349"/>
    </row>
    <row r="4" spans="1:25" ht="15" customHeight="1">
      <c r="A4" s="399" t="s">
        <v>566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</row>
    <row r="5" spans="1:25" ht="18" customHeight="1">
      <c r="A5" s="327" t="s">
        <v>0</v>
      </c>
      <c r="B5" s="327" t="s">
        <v>1</v>
      </c>
      <c r="C5" s="327" t="s">
        <v>2</v>
      </c>
      <c r="D5" s="327" t="s">
        <v>3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7" t="s">
        <v>15</v>
      </c>
      <c r="O5" s="357"/>
      <c r="P5" s="357"/>
      <c r="Q5" s="357"/>
      <c r="R5" s="357"/>
      <c r="S5" s="357"/>
      <c r="T5" s="357"/>
      <c r="U5" s="357"/>
      <c r="V5" s="357"/>
      <c r="W5" s="357"/>
      <c r="X5" s="319" t="s">
        <v>20</v>
      </c>
      <c r="Y5" s="381" t="s">
        <v>13</v>
      </c>
    </row>
    <row r="6" spans="1:25" ht="29.25" customHeight="1">
      <c r="A6" s="327"/>
      <c r="B6" s="327"/>
      <c r="C6" s="327"/>
      <c r="D6" s="327"/>
      <c r="E6" s="327"/>
      <c r="F6" s="328"/>
      <c r="G6" s="327"/>
      <c r="H6" s="320"/>
      <c r="I6" s="327"/>
      <c r="J6" s="320"/>
      <c r="K6" s="320"/>
      <c r="L6" s="327"/>
      <c r="M6" s="320"/>
      <c r="N6" s="327" t="s">
        <v>6</v>
      </c>
      <c r="O6" s="357" t="s">
        <v>14</v>
      </c>
      <c r="P6" s="327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27" t="s">
        <v>12</v>
      </c>
      <c r="W6" s="327" t="s">
        <v>7</v>
      </c>
      <c r="X6" s="320"/>
      <c r="Y6" s="382"/>
    </row>
    <row r="7" spans="1:25" ht="27.75" customHeight="1">
      <c r="A7" s="327"/>
      <c r="B7" s="327"/>
      <c r="C7" s="327"/>
      <c r="D7" s="327"/>
      <c r="E7" s="327"/>
      <c r="F7" s="328"/>
      <c r="G7" s="327"/>
      <c r="H7" s="321"/>
      <c r="I7" s="327"/>
      <c r="J7" s="321"/>
      <c r="K7" s="321"/>
      <c r="L7" s="327"/>
      <c r="M7" s="321"/>
      <c r="N7" s="327"/>
      <c r="O7" s="357"/>
      <c r="P7" s="327"/>
      <c r="Q7" s="327"/>
      <c r="R7" s="253" t="s">
        <v>10</v>
      </c>
      <c r="S7" s="253" t="s">
        <v>11</v>
      </c>
      <c r="T7" s="253" t="s">
        <v>10</v>
      </c>
      <c r="U7" s="253" t="s">
        <v>11</v>
      </c>
      <c r="V7" s="327"/>
      <c r="W7" s="327"/>
      <c r="X7" s="321"/>
      <c r="Y7" s="383"/>
    </row>
    <row r="8" spans="1:25" ht="30" customHeight="1">
      <c r="A8" s="354">
        <v>1</v>
      </c>
      <c r="B8" s="389" t="s">
        <v>158</v>
      </c>
      <c r="C8" s="79" t="s">
        <v>159</v>
      </c>
      <c r="D8" s="51" t="s">
        <v>160</v>
      </c>
      <c r="E8" s="51">
        <v>1</v>
      </c>
      <c r="F8" s="66" t="s">
        <v>161</v>
      </c>
      <c r="G8" s="392" t="s">
        <v>162</v>
      </c>
      <c r="H8" s="331"/>
      <c r="I8" s="72"/>
      <c r="J8" s="395">
        <v>316.80063000000001</v>
      </c>
      <c r="K8" s="395">
        <v>316.80063000000001</v>
      </c>
      <c r="L8" s="331"/>
      <c r="M8" s="325" t="s">
        <v>57</v>
      </c>
      <c r="N8" s="42">
        <v>1</v>
      </c>
      <c r="O8" s="1"/>
      <c r="P8" s="83"/>
      <c r="Q8" s="32"/>
      <c r="R8" s="1"/>
      <c r="S8" s="1"/>
      <c r="T8" s="1"/>
      <c r="U8" s="1"/>
      <c r="V8" s="1"/>
      <c r="W8" s="1"/>
      <c r="X8" s="325">
        <v>115.62</v>
      </c>
      <c r="Y8" s="2"/>
    </row>
    <row r="9" spans="1:25" ht="30" customHeight="1">
      <c r="A9" s="354"/>
      <c r="B9" s="390"/>
      <c r="C9" s="79" t="s">
        <v>159</v>
      </c>
      <c r="D9" s="51" t="s">
        <v>163</v>
      </c>
      <c r="E9" s="51">
        <v>2</v>
      </c>
      <c r="F9" s="79" t="s">
        <v>164</v>
      </c>
      <c r="G9" s="393"/>
      <c r="H9" s="380"/>
      <c r="I9" s="80"/>
      <c r="J9" s="396"/>
      <c r="K9" s="396"/>
      <c r="L9" s="380"/>
      <c r="M9" s="398"/>
      <c r="N9" s="42"/>
      <c r="O9" s="133"/>
      <c r="P9" s="133"/>
      <c r="Q9" s="133"/>
      <c r="R9" s="133"/>
      <c r="S9" s="133"/>
      <c r="T9" s="133"/>
      <c r="U9" s="133">
        <v>1</v>
      </c>
      <c r="V9" s="1"/>
      <c r="W9" s="1"/>
      <c r="X9" s="384"/>
      <c r="Y9" s="1"/>
    </row>
    <row r="10" spans="1:25" ht="30" customHeight="1">
      <c r="A10" s="354"/>
      <c r="B10" s="391"/>
      <c r="C10" s="79" t="s">
        <v>159</v>
      </c>
      <c r="D10" s="51" t="s">
        <v>165</v>
      </c>
      <c r="E10" s="51">
        <v>3</v>
      </c>
      <c r="F10" s="79" t="s">
        <v>166</v>
      </c>
      <c r="G10" s="394"/>
      <c r="H10" s="332"/>
      <c r="I10" s="81"/>
      <c r="J10" s="397"/>
      <c r="K10" s="397"/>
      <c r="L10" s="332"/>
      <c r="M10" s="379"/>
      <c r="N10" s="42"/>
      <c r="O10" s="133"/>
      <c r="P10" s="133"/>
      <c r="Q10" s="133"/>
      <c r="R10" s="133"/>
      <c r="S10" s="133"/>
      <c r="T10" s="133"/>
      <c r="U10" s="133"/>
      <c r="V10" s="133">
        <v>1</v>
      </c>
      <c r="W10" s="1"/>
      <c r="X10" s="326"/>
      <c r="Y10" s="1"/>
    </row>
    <row r="11" spans="1:25" ht="30" customHeight="1">
      <c r="A11" s="377">
        <v>2</v>
      </c>
      <c r="B11" s="389" t="s">
        <v>167</v>
      </c>
      <c r="C11" s="79" t="s">
        <v>159</v>
      </c>
      <c r="D11" s="400" t="s">
        <v>168</v>
      </c>
      <c r="E11" s="63">
        <v>1</v>
      </c>
      <c r="F11" s="79" t="s">
        <v>169</v>
      </c>
      <c r="G11" s="392" t="s">
        <v>170</v>
      </c>
      <c r="H11" s="331"/>
      <c r="I11" s="72"/>
      <c r="J11" s="395">
        <v>302.27746000000002</v>
      </c>
      <c r="K11" s="403">
        <v>302.27746000000002</v>
      </c>
      <c r="L11" s="378" t="s">
        <v>171</v>
      </c>
      <c r="M11" s="325" t="s">
        <v>57</v>
      </c>
      <c r="N11" s="42"/>
      <c r="O11" s="133"/>
      <c r="P11" s="133"/>
      <c r="Q11" s="133"/>
      <c r="R11" s="133"/>
      <c r="S11" s="133"/>
      <c r="T11" s="133"/>
      <c r="U11" s="133"/>
      <c r="V11" s="133">
        <v>1</v>
      </c>
      <c r="W11" s="1"/>
      <c r="X11" s="325">
        <v>135.49</v>
      </c>
      <c r="Y11" s="2"/>
    </row>
    <row r="12" spans="1:25" ht="30" customHeight="1">
      <c r="A12" s="377"/>
      <c r="B12" s="390"/>
      <c r="C12" s="79" t="s">
        <v>159</v>
      </c>
      <c r="D12" s="401"/>
      <c r="E12" s="63">
        <v>2</v>
      </c>
      <c r="F12" s="79" t="s">
        <v>172</v>
      </c>
      <c r="G12" s="393"/>
      <c r="H12" s="380"/>
      <c r="I12" s="80"/>
      <c r="J12" s="396"/>
      <c r="K12" s="404"/>
      <c r="L12" s="398"/>
      <c r="M12" s="398"/>
      <c r="N12" s="42"/>
      <c r="O12" s="133"/>
      <c r="P12" s="133"/>
      <c r="Q12" s="133"/>
      <c r="R12" s="133"/>
      <c r="S12" s="133"/>
      <c r="T12" s="133"/>
      <c r="U12" s="133"/>
      <c r="V12" s="133">
        <v>1</v>
      </c>
      <c r="W12" s="1"/>
      <c r="X12" s="384"/>
      <c r="Y12" s="2"/>
    </row>
    <row r="13" spans="1:25" ht="30" customHeight="1">
      <c r="A13" s="377"/>
      <c r="B13" s="391"/>
      <c r="C13" s="79" t="s">
        <v>159</v>
      </c>
      <c r="D13" s="402"/>
      <c r="E13" s="63">
        <v>3</v>
      </c>
      <c r="F13" s="79" t="s">
        <v>173</v>
      </c>
      <c r="G13" s="394"/>
      <c r="H13" s="332"/>
      <c r="I13" s="81"/>
      <c r="J13" s="397"/>
      <c r="K13" s="405"/>
      <c r="L13" s="379"/>
      <c r="M13" s="379"/>
      <c r="N13" s="42">
        <v>1</v>
      </c>
      <c r="O13" s="1"/>
      <c r="P13" s="83"/>
      <c r="Q13" s="32"/>
      <c r="R13" s="1"/>
      <c r="S13" s="1"/>
      <c r="T13" s="1"/>
      <c r="U13" s="1"/>
      <c r="V13" s="1"/>
      <c r="W13" s="1"/>
      <c r="X13" s="326"/>
      <c r="Y13" s="2"/>
    </row>
    <row r="14" spans="1:25" s="11" customFormat="1" ht="20.100000000000001" customHeight="1">
      <c r="A14" s="347" t="s">
        <v>58</v>
      </c>
      <c r="B14" s="348"/>
      <c r="C14" s="348"/>
      <c r="D14" s="349"/>
      <c r="E14" s="23">
        <f>E10+E13</f>
        <v>6</v>
      </c>
      <c r="F14" s="50"/>
      <c r="G14" s="50"/>
      <c r="H14" s="84"/>
      <c r="I14" s="50"/>
      <c r="J14" s="85">
        <f>SUM(J8:J13)</f>
        <v>619.07808999999997</v>
      </c>
      <c r="K14" s="50"/>
      <c r="L14" s="50"/>
      <c r="M14" s="19"/>
      <c r="N14" s="23">
        <f>SUM(N8:N13)</f>
        <v>2</v>
      </c>
      <c r="O14" s="23">
        <f t="shared" ref="O14:X14" si="0">SUM(O8:O13)</f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1</v>
      </c>
      <c r="V14" s="23">
        <f t="shared" si="0"/>
        <v>3</v>
      </c>
      <c r="W14" s="23">
        <f t="shared" si="0"/>
        <v>0</v>
      </c>
      <c r="X14" s="23">
        <f t="shared" si="0"/>
        <v>251.11</v>
      </c>
      <c r="Y14" s="50"/>
    </row>
  </sheetData>
  <mergeCells count="49"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  <mergeCell ref="A14:D14"/>
    <mergeCell ref="A11:A13"/>
    <mergeCell ref="B11:B13"/>
    <mergeCell ref="D11:D13"/>
    <mergeCell ref="G11:G13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</mergeCells>
  <pageMargins left="0.34" right="0.08" top="0.19" bottom="0.19" header="0.16" footer="0.1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14" activePane="bottomLeft" state="frozen"/>
      <selection pane="bottomLeft" activeCell="J9" sqref="J9:J10"/>
    </sheetView>
  </sheetViews>
  <sheetFormatPr defaultRowHeight="15"/>
  <cols>
    <col min="1" max="1" width="4.140625" style="11" customWidth="1"/>
    <col min="2" max="2" width="13.140625" style="4" customWidth="1"/>
    <col min="3" max="3" width="8.42578125" style="11" customWidth="1"/>
    <col min="4" max="4" width="17.140625" style="28" customWidth="1"/>
    <col min="5" max="5" width="4.140625" customWidth="1"/>
    <col min="6" max="6" width="25" style="15" customWidth="1"/>
    <col min="7" max="7" width="24.140625" style="221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9.5703125" style="20" customWidth="1"/>
    <col min="14" max="14" width="2.28515625" style="44" hidden="1" customWidth="1"/>
    <col min="15" max="23" width="4.7109375" customWidth="1"/>
    <col min="24" max="24" width="10.7109375" customWidth="1"/>
    <col min="25" max="25" width="12.140625" style="31" customWidth="1"/>
  </cols>
  <sheetData>
    <row r="1" spans="1:25" ht="15.75" customHeight="1">
      <c r="A1" s="333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5"/>
    </row>
    <row r="2" spans="1:25" ht="15" customHeight="1">
      <c r="A2" s="336" t="str">
        <f>'Patna (West)'!A2</f>
        <v>Progress Report for the construction of HSS ( Sanc. Year 2012 - 13 )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8"/>
    </row>
    <row r="3" spans="1:25" ht="18.75" customHeight="1">
      <c r="A3" s="339" t="s">
        <v>43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1"/>
      <c r="W3" s="342" t="str">
        <f>Summary!V3</f>
        <v>Date:-31.03.2015</v>
      </c>
      <c r="X3" s="410"/>
      <c r="Y3" s="343"/>
    </row>
    <row r="4" spans="1:25" ht="15" customHeight="1">
      <c r="A4" s="399" t="s">
        <v>567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</row>
    <row r="5" spans="1:25" ht="27" customHeight="1">
      <c r="A5" s="319" t="s">
        <v>0</v>
      </c>
      <c r="B5" s="406" t="s">
        <v>1</v>
      </c>
      <c r="C5" s="319" t="s">
        <v>2</v>
      </c>
      <c r="D5" s="413" t="s">
        <v>3</v>
      </c>
      <c r="E5" s="319" t="s">
        <v>0</v>
      </c>
      <c r="F5" s="319" t="s">
        <v>4</v>
      </c>
      <c r="G5" s="415" t="s">
        <v>5</v>
      </c>
      <c r="H5" s="319" t="s">
        <v>61</v>
      </c>
      <c r="I5" s="203" t="s">
        <v>59</v>
      </c>
      <c r="J5" s="319" t="s">
        <v>60</v>
      </c>
      <c r="K5" s="319" t="s">
        <v>31</v>
      </c>
      <c r="L5" s="319" t="s">
        <v>19</v>
      </c>
      <c r="M5" s="319" t="s">
        <v>32</v>
      </c>
      <c r="N5" s="417" t="s">
        <v>15</v>
      </c>
      <c r="O5" s="418"/>
      <c r="P5" s="418"/>
      <c r="Q5" s="418"/>
      <c r="R5" s="418"/>
      <c r="S5" s="418"/>
      <c r="T5" s="418"/>
      <c r="U5" s="418"/>
      <c r="V5" s="418"/>
      <c r="W5" s="419"/>
      <c r="X5" s="319" t="s">
        <v>20</v>
      </c>
      <c r="Y5" s="322" t="s">
        <v>13</v>
      </c>
    </row>
    <row r="6" spans="1:25" ht="48" customHeight="1">
      <c r="A6" s="320"/>
      <c r="B6" s="407"/>
      <c r="C6" s="320"/>
      <c r="D6" s="414"/>
      <c r="E6" s="320"/>
      <c r="F6" s="320"/>
      <c r="G6" s="416"/>
      <c r="H6" s="320"/>
      <c r="I6" s="204"/>
      <c r="J6" s="320"/>
      <c r="K6" s="320"/>
      <c r="L6" s="320"/>
      <c r="M6" s="320"/>
      <c r="N6" s="319" t="s">
        <v>6</v>
      </c>
      <c r="O6" s="408" t="s">
        <v>572</v>
      </c>
      <c r="P6" s="319" t="s">
        <v>9</v>
      </c>
      <c r="Q6" s="319" t="s">
        <v>8</v>
      </c>
      <c r="R6" s="420" t="s">
        <v>16</v>
      </c>
      <c r="S6" s="421"/>
      <c r="T6" s="411" t="s">
        <v>17</v>
      </c>
      <c r="U6" s="412"/>
      <c r="V6" s="319" t="s">
        <v>12</v>
      </c>
      <c r="W6" s="319" t="s">
        <v>7</v>
      </c>
      <c r="X6" s="320"/>
      <c r="Y6" s="323"/>
    </row>
    <row r="7" spans="1:25" ht="18.75" customHeight="1">
      <c r="A7" s="204"/>
      <c r="B7" s="213"/>
      <c r="C7" s="204"/>
      <c r="D7" s="214"/>
      <c r="E7" s="321"/>
      <c r="F7" s="204"/>
      <c r="G7" s="275"/>
      <c r="H7" s="75"/>
      <c r="I7" s="75"/>
      <c r="J7" s="204"/>
      <c r="K7" s="75"/>
      <c r="L7" s="75"/>
      <c r="M7" s="204"/>
      <c r="N7" s="321"/>
      <c r="O7" s="409"/>
      <c r="P7" s="321"/>
      <c r="Q7" s="321"/>
      <c r="R7" s="206" t="s">
        <v>10</v>
      </c>
      <c r="S7" s="206" t="s">
        <v>11</v>
      </c>
      <c r="T7" s="206" t="s">
        <v>10</v>
      </c>
      <c r="U7" s="206" t="s">
        <v>11</v>
      </c>
      <c r="V7" s="321"/>
      <c r="W7" s="321"/>
      <c r="X7" s="204"/>
      <c r="Y7" s="205"/>
    </row>
    <row r="8" spans="1:25" ht="35.1" customHeight="1">
      <c r="A8" s="63">
        <v>1</v>
      </c>
      <c r="B8" s="89" t="s">
        <v>174</v>
      </c>
      <c r="C8" s="63" t="s">
        <v>175</v>
      </c>
      <c r="D8" s="86"/>
      <c r="E8" s="100">
        <v>1</v>
      </c>
      <c r="F8" s="66" t="s">
        <v>176</v>
      </c>
      <c r="G8" s="68" t="s">
        <v>177</v>
      </c>
      <c r="H8" s="71"/>
      <c r="I8" s="71"/>
      <c r="J8" s="63">
        <v>118.3</v>
      </c>
      <c r="M8" s="19" t="s">
        <v>57</v>
      </c>
      <c r="N8" s="42"/>
      <c r="O8" s="34"/>
      <c r="P8" s="34"/>
      <c r="Q8" s="34"/>
      <c r="R8" s="34"/>
      <c r="S8" s="34"/>
      <c r="T8" s="34"/>
      <c r="U8" s="34">
        <v>1</v>
      </c>
      <c r="V8" s="1"/>
      <c r="W8" s="1"/>
      <c r="X8" s="199">
        <v>65.56</v>
      </c>
      <c r="Y8" s="30"/>
    </row>
    <row r="9" spans="1:25" ht="35.1" customHeight="1">
      <c r="A9" s="377">
        <v>2</v>
      </c>
      <c r="B9" s="424" t="s">
        <v>178</v>
      </c>
      <c r="C9" s="378" t="s">
        <v>179</v>
      </c>
      <c r="D9" s="86"/>
      <c r="E9" s="100">
        <v>1</v>
      </c>
      <c r="F9" s="87" t="s">
        <v>180</v>
      </c>
      <c r="G9" s="426" t="s">
        <v>181</v>
      </c>
      <c r="H9" s="71"/>
      <c r="I9" s="71"/>
      <c r="J9" s="377">
        <v>233.4</v>
      </c>
      <c r="M9" s="430" t="s">
        <v>57</v>
      </c>
      <c r="N9" s="42"/>
      <c r="O9" s="34"/>
      <c r="P9" s="34"/>
      <c r="Q9" s="34"/>
      <c r="R9" s="34"/>
      <c r="S9" s="34">
        <v>1</v>
      </c>
      <c r="T9" s="111"/>
      <c r="U9" s="1"/>
      <c r="V9" s="1"/>
      <c r="W9" s="1"/>
      <c r="X9" s="325">
        <v>26.64</v>
      </c>
      <c r="Y9" s="30"/>
    </row>
    <row r="10" spans="1:25" ht="35.1" customHeight="1">
      <c r="A10" s="377"/>
      <c r="B10" s="425"/>
      <c r="C10" s="379"/>
      <c r="D10" s="86"/>
      <c r="E10" s="100">
        <v>2</v>
      </c>
      <c r="F10" s="41" t="s">
        <v>182</v>
      </c>
      <c r="G10" s="427"/>
      <c r="H10" s="71"/>
      <c r="I10" s="71"/>
      <c r="J10" s="377"/>
      <c r="M10" s="431"/>
      <c r="N10" s="42">
        <v>1</v>
      </c>
      <c r="O10" s="111"/>
      <c r="P10" s="111"/>
      <c r="Q10" s="111"/>
      <c r="R10" s="111"/>
      <c r="S10" s="111"/>
      <c r="T10" s="111"/>
      <c r="U10" s="1"/>
      <c r="V10" s="1"/>
      <c r="W10" s="1"/>
      <c r="X10" s="326"/>
      <c r="Y10" s="30" t="s">
        <v>535</v>
      </c>
    </row>
    <row r="11" spans="1:25" ht="35.1" customHeight="1">
      <c r="A11" s="223">
        <v>3</v>
      </c>
      <c r="B11" s="225" t="s">
        <v>593</v>
      </c>
      <c r="C11" s="378" t="s">
        <v>179</v>
      </c>
      <c r="D11" s="86"/>
      <c r="E11" s="100">
        <v>1</v>
      </c>
      <c r="F11" s="88" t="s">
        <v>183</v>
      </c>
      <c r="G11" s="276" t="s">
        <v>592</v>
      </c>
      <c r="H11" s="71"/>
      <c r="I11" s="71"/>
      <c r="J11" s="377">
        <v>235.02</v>
      </c>
      <c r="M11" s="430" t="s">
        <v>57</v>
      </c>
      <c r="N11" s="42"/>
      <c r="O11" s="34">
        <v>1</v>
      </c>
      <c r="P11" s="1"/>
      <c r="Q11" s="1"/>
      <c r="R11" s="1"/>
      <c r="S11" s="1"/>
      <c r="T11" s="1"/>
      <c r="U11" s="1"/>
      <c r="V11" s="1"/>
      <c r="W11" s="1"/>
      <c r="X11" s="1"/>
      <c r="Y11" s="30"/>
    </row>
    <row r="12" spans="1:25" ht="35.1" customHeight="1">
      <c r="A12" s="223">
        <v>4</v>
      </c>
      <c r="B12" s="225" t="s">
        <v>594</v>
      </c>
      <c r="C12" s="379"/>
      <c r="D12" s="86"/>
      <c r="E12" s="100">
        <v>1</v>
      </c>
      <c r="F12" s="66" t="s">
        <v>184</v>
      </c>
      <c r="G12" s="277" t="s">
        <v>95</v>
      </c>
      <c r="H12" s="71"/>
      <c r="I12" s="71"/>
      <c r="J12" s="377"/>
      <c r="M12" s="431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30"/>
    </row>
    <row r="13" spans="1:25" ht="35.1" customHeight="1">
      <c r="A13" s="223">
        <v>5</v>
      </c>
      <c r="B13" s="224" t="s">
        <v>595</v>
      </c>
      <c r="C13" s="378" t="s">
        <v>185</v>
      </c>
      <c r="D13" s="86"/>
      <c r="E13" s="100">
        <v>1</v>
      </c>
      <c r="F13" s="66" t="s">
        <v>186</v>
      </c>
      <c r="G13" s="276" t="s">
        <v>598</v>
      </c>
      <c r="H13" s="71"/>
      <c r="I13" s="71"/>
      <c r="J13" s="377">
        <v>362.73</v>
      </c>
      <c r="M13" s="430" t="s">
        <v>57</v>
      </c>
      <c r="N13" s="42"/>
      <c r="O13" s="114"/>
      <c r="P13" s="34">
        <v>1</v>
      </c>
      <c r="Q13" s="1"/>
      <c r="R13" s="1"/>
      <c r="S13" s="1"/>
      <c r="T13" s="1"/>
      <c r="U13" s="1"/>
      <c r="V13" s="1"/>
      <c r="W13" s="1"/>
      <c r="X13" s="1"/>
      <c r="Y13" s="30"/>
    </row>
    <row r="14" spans="1:25" ht="35.1" customHeight="1">
      <c r="A14" s="223">
        <v>6</v>
      </c>
      <c r="B14" s="224" t="s">
        <v>596</v>
      </c>
      <c r="C14" s="398"/>
      <c r="D14" s="86"/>
      <c r="E14" s="100">
        <v>1</v>
      </c>
      <c r="F14" s="66" t="s">
        <v>187</v>
      </c>
      <c r="G14" s="277" t="s">
        <v>95</v>
      </c>
      <c r="H14" s="71"/>
      <c r="I14" s="71"/>
      <c r="J14" s="377"/>
      <c r="M14" s="432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30"/>
    </row>
    <row r="15" spans="1:25" ht="35.1" customHeight="1">
      <c r="A15" s="223">
        <v>7</v>
      </c>
      <c r="B15" s="224" t="s">
        <v>597</v>
      </c>
      <c r="C15" s="379"/>
      <c r="D15" s="86"/>
      <c r="E15" s="100">
        <v>1</v>
      </c>
      <c r="F15" s="88" t="s">
        <v>188</v>
      </c>
      <c r="G15" s="277" t="s">
        <v>95</v>
      </c>
      <c r="H15" s="71"/>
      <c r="I15" s="71"/>
      <c r="J15" s="377"/>
      <c r="M15" s="431"/>
      <c r="N15" s="42"/>
      <c r="O15" s="1"/>
      <c r="P15" s="1"/>
      <c r="Q15" s="1"/>
      <c r="R15" s="1"/>
      <c r="S15" s="1"/>
      <c r="T15" s="1"/>
      <c r="U15" s="1"/>
      <c r="V15" s="1"/>
      <c r="W15" s="1"/>
      <c r="X15" s="1"/>
      <c r="Y15" s="30"/>
    </row>
    <row r="16" spans="1:25" ht="35.1" customHeight="1">
      <c r="A16" s="50">
        <v>8</v>
      </c>
      <c r="B16" s="89" t="s">
        <v>189</v>
      </c>
      <c r="C16" s="195"/>
      <c r="D16" s="266" t="s">
        <v>190</v>
      </c>
      <c r="E16" s="65">
        <v>1</v>
      </c>
      <c r="F16" s="55" t="s">
        <v>191</v>
      </c>
      <c r="G16" s="278" t="s">
        <v>599</v>
      </c>
      <c r="J16" s="50">
        <v>113.72</v>
      </c>
      <c r="M16" s="19" t="s">
        <v>57</v>
      </c>
      <c r="N16" s="42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0"/>
    </row>
    <row r="17" spans="1:25" ht="35.1" customHeight="1">
      <c r="A17" s="50">
        <v>9</v>
      </c>
      <c r="B17" s="89" t="s">
        <v>192</v>
      </c>
      <c r="C17" s="195" t="s">
        <v>62</v>
      </c>
      <c r="D17" s="266" t="s">
        <v>193</v>
      </c>
      <c r="E17" s="65">
        <v>1</v>
      </c>
      <c r="F17" s="55" t="s">
        <v>194</v>
      </c>
      <c r="G17" s="279" t="s">
        <v>203</v>
      </c>
      <c r="J17" s="50">
        <v>110.99</v>
      </c>
      <c r="M17" s="19" t="s">
        <v>57</v>
      </c>
      <c r="N17" s="42"/>
      <c r="O17" s="114"/>
      <c r="P17" s="114"/>
      <c r="Q17" s="114"/>
      <c r="R17" s="114"/>
      <c r="S17" s="34"/>
      <c r="T17" s="34"/>
      <c r="U17" s="34">
        <v>1</v>
      </c>
      <c r="V17" s="1"/>
      <c r="W17" s="1"/>
      <c r="X17" s="201">
        <v>76.97</v>
      </c>
      <c r="Y17" s="30"/>
    </row>
    <row r="18" spans="1:25" ht="35.1" customHeight="1">
      <c r="A18" s="222">
        <v>10</v>
      </c>
      <c r="B18" s="224" t="s">
        <v>600</v>
      </c>
      <c r="C18" s="422" t="s">
        <v>63</v>
      </c>
      <c r="D18" s="266" t="s">
        <v>195</v>
      </c>
      <c r="E18" s="65">
        <v>1</v>
      </c>
      <c r="F18" s="55" t="s">
        <v>196</v>
      </c>
      <c r="G18" s="276" t="s">
        <v>605</v>
      </c>
      <c r="J18" s="361">
        <v>548.61</v>
      </c>
      <c r="M18" s="430" t="s">
        <v>57</v>
      </c>
      <c r="N18" s="42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30"/>
    </row>
    <row r="19" spans="1:25" ht="35.1" customHeight="1">
      <c r="A19" s="222">
        <v>11</v>
      </c>
      <c r="B19" s="224" t="s">
        <v>601</v>
      </c>
      <c r="C19" s="422"/>
      <c r="D19" s="266" t="s">
        <v>197</v>
      </c>
      <c r="E19" s="65">
        <v>1</v>
      </c>
      <c r="F19" s="55" t="s">
        <v>198</v>
      </c>
      <c r="G19" s="276" t="s">
        <v>606</v>
      </c>
      <c r="J19" s="361"/>
      <c r="M19" s="432"/>
      <c r="N19" s="42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30"/>
    </row>
    <row r="20" spans="1:25" ht="35.1" customHeight="1">
      <c r="A20" s="222">
        <v>12</v>
      </c>
      <c r="B20" s="224" t="s">
        <v>602</v>
      </c>
      <c r="C20" s="422"/>
      <c r="D20" s="266" t="s">
        <v>63</v>
      </c>
      <c r="E20" s="65">
        <v>1</v>
      </c>
      <c r="F20" s="55" t="s">
        <v>199</v>
      </c>
      <c r="G20" s="276" t="s">
        <v>607</v>
      </c>
      <c r="J20" s="361"/>
      <c r="M20" s="432"/>
      <c r="N20" s="42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30"/>
    </row>
    <row r="21" spans="1:25" ht="35.1" customHeight="1">
      <c r="A21" s="222">
        <v>13</v>
      </c>
      <c r="B21" s="224" t="s">
        <v>603</v>
      </c>
      <c r="C21" s="422"/>
      <c r="D21" s="428" t="s">
        <v>200</v>
      </c>
      <c r="E21" s="65">
        <v>1</v>
      </c>
      <c r="F21" s="55" t="s">
        <v>201</v>
      </c>
      <c r="G21" s="276" t="s">
        <v>606</v>
      </c>
      <c r="J21" s="361"/>
      <c r="M21" s="432"/>
      <c r="N21" s="4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30"/>
    </row>
    <row r="22" spans="1:25" ht="35.1" customHeight="1">
      <c r="A22" s="222">
        <v>14</v>
      </c>
      <c r="B22" s="224" t="s">
        <v>604</v>
      </c>
      <c r="C22" s="423"/>
      <c r="D22" s="429"/>
      <c r="E22" s="269">
        <v>1</v>
      </c>
      <c r="F22" s="56" t="s">
        <v>202</v>
      </c>
      <c r="G22" s="276" t="s">
        <v>606</v>
      </c>
      <c r="J22" s="325"/>
      <c r="M22" s="431"/>
      <c r="N22" s="90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1"/>
    </row>
    <row r="23" spans="1:25">
      <c r="A23" s="347" t="s">
        <v>58</v>
      </c>
      <c r="B23" s="348"/>
      <c r="C23" s="348"/>
      <c r="D23" s="349"/>
      <c r="E23" s="22">
        <f>E8+E10+E12+E15+E16+E17+E22+E11+E13+E14+E18+E19+E20+E21</f>
        <v>15</v>
      </c>
      <c r="F23" s="17"/>
      <c r="G23" s="111"/>
      <c r="H23" s="1"/>
      <c r="I23" s="1"/>
      <c r="J23" s="23">
        <f>SUM(J8:J22)</f>
        <v>1722.77</v>
      </c>
      <c r="K23" s="1"/>
      <c r="L23" s="1"/>
      <c r="M23" s="19"/>
      <c r="N23" s="43">
        <f>SUM(N8:N22)</f>
        <v>7</v>
      </c>
      <c r="O23" s="43">
        <f t="shared" ref="O23:X23" si="0">SUM(O8:O22)</f>
        <v>1</v>
      </c>
      <c r="P23" s="43">
        <f t="shared" si="0"/>
        <v>1</v>
      </c>
      <c r="Q23" s="43">
        <f t="shared" si="0"/>
        <v>0</v>
      </c>
      <c r="R23" s="43">
        <f t="shared" si="0"/>
        <v>0</v>
      </c>
      <c r="S23" s="43">
        <f t="shared" si="0"/>
        <v>1</v>
      </c>
      <c r="T23" s="43">
        <f t="shared" si="0"/>
        <v>0</v>
      </c>
      <c r="U23" s="43">
        <f>SUM(U8:U22)</f>
        <v>2</v>
      </c>
      <c r="V23" s="43">
        <f t="shared" si="0"/>
        <v>0</v>
      </c>
      <c r="W23" s="43">
        <f t="shared" si="0"/>
        <v>0</v>
      </c>
      <c r="X23" s="202">
        <f t="shared" si="0"/>
        <v>169.17000000000002</v>
      </c>
      <c r="Y23" s="30"/>
    </row>
  </sheetData>
  <mergeCells count="46">
    <mergeCell ref="X9:X10"/>
    <mergeCell ref="M9:M10"/>
    <mergeCell ref="M11:M12"/>
    <mergeCell ref="M13:M15"/>
    <mergeCell ref="M18:M22"/>
    <mergeCell ref="J9:J10"/>
    <mergeCell ref="J11:J12"/>
    <mergeCell ref="J13:J15"/>
    <mergeCell ref="J18:J22"/>
    <mergeCell ref="A23:D23"/>
    <mergeCell ref="C11:C12"/>
    <mergeCell ref="C18:C22"/>
    <mergeCell ref="A9:A10"/>
    <mergeCell ref="B9:B10"/>
    <mergeCell ref="C9:C10"/>
    <mergeCell ref="G9:G10"/>
    <mergeCell ref="D21:D22"/>
    <mergeCell ref="C13:C15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</mergeCells>
  <pageMargins left="0.34" right="0.08" top="0.19" bottom="0.19" header="0.16" footer="0.13"/>
  <pageSetup scale="74" orientation="landscape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8" sqref="G8"/>
    </sheetView>
  </sheetViews>
  <sheetFormatPr defaultRowHeight="20.100000000000001" customHeight="1"/>
  <cols>
    <col min="1" max="1" width="3.7109375" style="11" customWidth="1"/>
    <col min="2" max="2" width="13" style="11" customWidth="1"/>
    <col min="3" max="3" width="14" style="11" customWidth="1"/>
    <col min="4" max="4" width="21.5703125" style="11" customWidth="1"/>
    <col min="5" max="5" width="3.5703125" customWidth="1"/>
    <col min="6" max="6" width="24.85546875" customWidth="1"/>
    <col min="7" max="7" width="24.42578125" style="37" customWidth="1"/>
    <col min="8" max="8" width="8.140625" hidden="1" customWidth="1"/>
    <col min="9" max="9" width="4.28515625" hidden="1" customWidth="1"/>
    <col min="10" max="10" width="10.7109375" style="11" customWidth="1"/>
    <col min="11" max="11" width="3.28515625" hidden="1" customWidth="1"/>
    <col min="12" max="12" width="10" hidden="1" customWidth="1"/>
    <col min="13" max="13" width="9.28515625" style="20" customWidth="1"/>
    <col min="14" max="14" width="4.85546875" style="35" hidden="1" customWidth="1"/>
    <col min="15" max="23" width="4.7109375" customWidth="1"/>
    <col min="24" max="24" width="10.7109375" customWidth="1"/>
    <col min="25" max="25" width="15.7109375" customWidth="1"/>
  </cols>
  <sheetData>
    <row r="1" spans="1:25" ht="20.100000000000001" customHeight="1">
      <c r="A1" s="435" t="s">
        <v>18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</row>
    <row r="2" spans="1:25" ht="20.100000000000001" customHeight="1">
      <c r="A2" s="435" t="str">
        <f>'Patna (West)'!A2</f>
        <v>Progress Report for the construction of HSS ( Sanc. Year 2012 - 13 )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pans="1:25" ht="20.100000000000001" customHeight="1">
      <c r="A3" s="372" t="s">
        <v>53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436" t="str">
        <f>Summary!V3</f>
        <v>Date:-31.03.2015</v>
      </c>
      <c r="X3" s="436"/>
      <c r="Y3" s="436"/>
    </row>
    <row r="4" spans="1:25" ht="20.100000000000001" customHeight="1">
      <c r="A4" s="433" t="s">
        <v>48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</row>
    <row r="5" spans="1:25" ht="18" customHeight="1">
      <c r="A5" s="327" t="s">
        <v>0</v>
      </c>
      <c r="B5" s="327" t="s">
        <v>1</v>
      </c>
      <c r="C5" s="327" t="s">
        <v>2</v>
      </c>
      <c r="D5" s="327" t="s">
        <v>3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7" t="s">
        <v>15</v>
      </c>
      <c r="O5" s="357"/>
      <c r="P5" s="357"/>
      <c r="Q5" s="357"/>
      <c r="R5" s="357"/>
      <c r="S5" s="357"/>
      <c r="T5" s="357"/>
      <c r="U5" s="357"/>
      <c r="V5" s="357"/>
      <c r="W5" s="357"/>
      <c r="X5" s="319" t="s">
        <v>20</v>
      </c>
      <c r="Y5" s="381" t="s">
        <v>13</v>
      </c>
    </row>
    <row r="6" spans="1:25" ht="29.25" customHeight="1">
      <c r="A6" s="327"/>
      <c r="B6" s="327"/>
      <c r="C6" s="327"/>
      <c r="D6" s="327"/>
      <c r="E6" s="327"/>
      <c r="F6" s="328"/>
      <c r="G6" s="327"/>
      <c r="H6" s="320"/>
      <c r="I6" s="327"/>
      <c r="J6" s="320"/>
      <c r="K6" s="320"/>
      <c r="L6" s="327"/>
      <c r="M6" s="320"/>
      <c r="N6" s="437" t="s">
        <v>6</v>
      </c>
      <c r="O6" s="357" t="s">
        <v>572</v>
      </c>
      <c r="P6" s="327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27" t="s">
        <v>12</v>
      </c>
      <c r="W6" s="327" t="s">
        <v>7</v>
      </c>
      <c r="X6" s="320"/>
      <c r="Y6" s="382"/>
    </row>
    <row r="7" spans="1:25" ht="27.75" customHeight="1">
      <c r="A7" s="327"/>
      <c r="B7" s="327"/>
      <c r="C7" s="327"/>
      <c r="D7" s="327"/>
      <c r="E7" s="327"/>
      <c r="F7" s="328"/>
      <c r="G7" s="327"/>
      <c r="H7" s="321"/>
      <c r="I7" s="327"/>
      <c r="J7" s="321"/>
      <c r="K7" s="321"/>
      <c r="L7" s="327"/>
      <c r="M7" s="321"/>
      <c r="N7" s="437"/>
      <c r="O7" s="357"/>
      <c r="P7" s="327"/>
      <c r="Q7" s="327"/>
      <c r="R7" s="206" t="s">
        <v>10</v>
      </c>
      <c r="S7" s="206" t="s">
        <v>11</v>
      </c>
      <c r="T7" s="206" t="s">
        <v>10</v>
      </c>
      <c r="U7" s="206" t="s">
        <v>11</v>
      </c>
      <c r="V7" s="327"/>
      <c r="W7" s="327"/>
      <c r="X7" s="321"/>
      <c r="Y7" s="383"/>
    </row>
    <row r="8" spans="1:25" ht="51.75">
      <c r="A8" s="57">
        <v>1</v>
      </c>
      <c r="B8" s="228" t="s">
        <v>528</v>
      </c>
      <c r="C8" s="243" t="s">
        <v>527</v>
      </c>
      <c r="D8" s="270"/>
      <c r="E8" s="270">
        <v>1</v>
      </c>
      <c r="F8" s="271" t="s">
        <v>530</v>
      </c>
      <c r="G8" s="228" t="s">
        <v>540</v>
      </c>
      <c r="H8" s="1"/>
      <c r="I8" s="1"/>
      <c r="J8" s="57">
        <v>126.27</v>
      </c>
      <c r="K8" s="1"/>
      <c r="L8" s="1"/>
      <c r="M8" s="19" t="s">
        <v>57</v>
      </c>
      <c r="N8" s="107"/>
      <c r="O8" s="34">
        <v>1</v>
      </c>
      <c r="Q8" s="1"/>
      <c r="R8" s="1"/>
      <c r="S8" s="1"/>
      <c r="T8" s="1"/>
      <c r="U8" s="1"/>
      <c r="V8" s="1"/>
      <c r="W8" s="1"/>
      <c r="X8" s="272">
        <v>19.95</v>
      </c>
      <c r="Y8" s="1"/>
    </row>
    <row r="9" spans="1:25" ht="69">
      <c r="A9" s="57">
        <v>2</v>
      </c>
      <c r="B9" s="228" t="s">
        <v>529</v>
      </c>
      <c r="C9" s="243" t="s">
        <v>527</v>
      </c>
      <c r="D9" s="270"/>
      <c r="E9" s="270">
        <v>1</v>
      </c>
      <c r="F9" s="228" t="s">
        <v>531</v>
      </c>
      <c r="G9" s="228" t="s">
        <v>541</v>
      </c>
      <c r="H9" s="1"/>
      <c r="I9" s="1"/>
      <c r="J9" s="57">
        <v>117.49</v>
      </c>
      <c r="K9" s="1"/>
      <c r="L9" s="1"/>
      <c r="M9" s="19" t="s">
        <v>57</v>
      </c>
      <c r="N9" s="107"/>
      <c r="O9" s="220"/>
      <c r="P9" s="34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47" t="s">
        <v>58</v>
      </c>
      <c r="B10" s="348"/>
      <c r="C10" s="348"/>
      <c r="D10" s="349"/>
      <c r="E10" s="218">
        <f>E8+E9</f>
        <v>2</v>
      </c>
      <c r="F10" s="27"/>
      <c r="G10" s="106"/>
      <c r="H10" s="27"/>
      <c r="I10" s="27"/>
      <c r="J10" s="218">
        <f>SUM(J8:J9)</f>
        <v>243.76</v>
      </c>
      <c r="K10" s="27"/>
      <c r="L10" s="27"/>
      <c r="M10" s="19"/>
      <c r="N10" s="218">
        <f t="shared" ref="N10" si="0">N8+N9</f>
        <v>0</v>
      </c>
      <c r="O10" s="218">
        <f>SUM(O8:O9)</f>
        <v>1</v>
      </c>
      <c r="P10" s="218">
        <f t="shared" ref="P10:X10" si="1">SUM(P8:P9)</f>
        <v>1</v>
      </c>
      <c r="Q10" s="218">
        <f t="shared" si="1"/>
        <v>0</v>
      </c>
      <c r="R10" s="218">
        <f t="shared" si="1"/>
        <v>0</v>
      </c>
      <c r="S10" s="218">
        <f t="shared" si="1"/>
        <v>0</v>
      </c>
      <c r="T10" s="218">
        <f t="shared" si="1"/>
        <v>0</v>
      </c>
      <c r="U10" s="218">
        <f t="shared" si="1"/>
        <v>0</v>
      </c>
      <c r="V10" s="218">
        <f t="shared" si="1"/>
        <v>0</v>
      </c>
      <c r="W10" s="218">
        <f t="shared" si="1"/>
        <v>0</v>
      </c>
      <c r="X10" s="218">
        <f t="shared" si="1"/>
        <v>19.95</v>
      </c>
      <c r="Y10" s="27"/>
    </row>
    <row r="11" spans="1:25" ht="20.100000000000001" customHeight="1">
      <c r="G11" s="36"/>
    </row>
    <row r="12" spans="1:25" ht="20.100000000000001" customHeight="1">
      <c r="G12" s="36"/>
    </row>
  </sheetData>
  <mergeCells count="30"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</mergeCells>
  <pageMargins left="0.31" right="0.16" top="0.28000000000000003" bottom="0.13" header="0.13" footer="0.1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8" activePane="bottomLeft" state="frozen"/>
      <selection pane="bottomLeft" activeCell="O20" sqref="O20"/>
    </sheetView>
  </sheetViews>
  <sheetFormatPr defaultRowHeight="5.65" customHeight="1"/>
  <cols>
    <col min="1" max="1" width="3.7109375" style="10" customWidth="1"/>
    <col min="2" max="2" width="11" bestFit="1" customWidth="1"/>
    <col min="3" max="3" width="11" style="15" customWidth="1"/>
    <col min="4" max="4" width="12" style="29" customWidth="1"/>
    <col min="5" max="5" width="4" customWidth="1"/>
    <col min="6" max="6" width="27.42578125" customWidth="1"/>
    <col min="7" max="7" width="26" style="39" customWidth="1"/>
    <col min="8" max="8" width="8.140625" hidden="1" customWidth="1"/>
    <col min="9" max="9" width="5.140625" hidden="1" customWidth="1"/>
    <col min="10" max="10" width="10.7109375" style="21" customWidth="1"/>
    <col min="11" max="11" width="7.5703125" hidden="1" customWidth="1"/>
    <col min="12" max="12" width="10" hidden="1" customWidth="1"/>
    <col min="13" max="13" width="9.7109375" customWidth="1"/>
    <col min="14" max="14" width="2.5703125" style="10" hidden="1" customWidth="1"/>
    <col min="15" max="23" width="4.7109375" customWidth="1"/>
    <col min="24" max="24" width="10.7109375" style="13" customWidth="1"/>
    <col min="25" max="25" width="14.28515625" style="13" customWidth="1"/>
  </cols>
  <sheetData>
    <row r="1" spans="1:25" ht="15">
      <c r="A1" s="386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16.5" customHeight="1">
      <c r="A2" s="438" t="str">
        <f>'Patna (West)'!A2</f>
        <v>Progress Report for the construction of HSS ( Sanc. Year 2012 - 13 )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</row>
    <row r="3" spans="1:25" ht="15">
      <c r="A3" s="372" t="s">
        <v>46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436" t="str">
        <f>Summary!V3</f>
        <v>Date:-31.03.2015</v>
      </c>
      <c r="X3" s="436"/>
      <c r="Y3" s="436"/>
    </row>
    <row r="4" spans="1:25" ht="15" customHeight="1">
      <c r="A4" s="329" t="s">
        <v>568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</row>
    <row r="5" spans="1:25" ht="18" customHeight="1">
      <c r="A5" s="327" t="s">
        <v>0</v>
      </c>
      <c r="B5" s="327" t="s">
        <v>1</v>
      </c>
      <c r="C5" s="328" t="s">
        <v>2</v>
      </c>
      <c r="D5" s="442" t="s">
        <v>77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7" t="s">
        <v>15</v>
      </c>
      <c r="O5" s="357"/>
      <c r="P5" s="357"/>
      <c r="Q5" s="357"/>
      <c r="R5" s="357"/>
      <c r="S5" s="357"/>
      <c r="T5" s="357"/>
      <c r="U5" s="357"/>
      <c r="V5" s="357"/>
      <c r="W5" s="357"/>
      <c r="X5" s="319" t="s">
        <v>20</v>
      </c>
      <c r="Y5" s="319" t="s">
        <v>13</v>
      </c>
    </row>
    <row r="6" spans="1:25" ht="29.25" customHeight="1">
      <c r="A6" s="327"/>
      <c r="B6" s="327"/>
      <c r="C6" s="328"/>
      <c r="D6" s="443"/>
      <c r="E6" s="327"/>
      <c r="F6" s="328"/>
      <c r="G6" s="327"/>
      <c r="H6" s="320"/>
      <c r="I6" s="327"/>
      <c r="J6" s="320"/>
      <c r="K6" s="320"/>
      <c r="L6" s="327"/>
      <c r="M6" s="320"/>
      <c r="N6" s="327" t="s">
        <v>6</v>
      </c>
      <c r="O6" s="357" t="s">
        <v>572</v>
      </c>
      <c r="P6" s="327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27" t="s">
        <v>12</v>
      </c>
      <c r="W6" s="327" t="s">
        <v>7</v>
      </c>
      <c r="X6" s="320"/>
      <c r="Y6" s="320"/>
    </row>
    <row r="7" spans="1:25" ht="27.75" customHeight="1">
      <c r="A7" s="327"/>
      <c r="B7" s="327"/>
      <c r="C7" s="328"/>
      <c r="D7" s="444"/>
      <c r="E7" s="327"/>
      <c r="F7" s="328"/>
      <c r="G7" s="327"/>
      <c r="H7" s="321"/>
      <c r="I7" s="327"/>
      <c r="J7" s="321"/>
      <c r="K7" s="321"/>
      <c r="L7" s="327"/>
      <c r="M7" s="321"/>
      <c r="N7" s="327"/>
      <c r="O7" s="357"/>
      <c r="P7" s="327"/>
      <c r="Q7" s="327"/>
      <c r="R7" s="253" t="s">
        <v>10</v>
      </c>
      <c r="S7" s="253" t="s">
        <v>11</v>
      </c>
      <c r="T7" s="253" t="s">
        <v>10</v>
      </c>
      <c r="U7" s="253" t="s">
        <v>11</v>
      </c>
      <c r="V7" s="327"/>
      <c r="W7" s="327"/>
      <c r="X7" s="321"/>
      <c r="Y7" s="321"/>
    </row>
    <row r="8" spans="1:25" ht="45">
      <c r="A8" s="63">
        <v>1</v>
      </c>
      <c r="B8" s="52" t="s">
        <v>204</v>
      </c>
      <c r="C8" s="63" t="s">
        <v>205</v>
      </c>
      <c r="D8" s="86"/>
      <c r="E8" s="63">
        <v>1</v>
      </c>
      <c r="F8" s="66" t="s">
        <v>206</v>
      </c>
      <c r="G8" s="219" t="s">
        <v>573</v>
      </c>
      <c r="J8" s="63">
        <v>121.99</v>
      </c>
      <c r="M8" s="256" t="s">
        <v>57</v>
      </c>
      <c r="N8" s="131"/>
      <c r="O8" s="114"/>
      <c r="P8" s="34">
        <v>1</v>
      </c>
      <c r="Q8" s="111"/>
      <c r="R8" s="111"/>
      <c r="S8" s="111"/>
      <c r="T8" s="111"/>
      <c r="U8" s="111"/>
      <c r="V8" s="111"/>
      <c r="W8" s="1"/>
      <c r="X8" s="196"/>
      <c r="Y8" s="2"/>
    </row>
    <row r="9" spans="1:25" ht="30">
      <c r="A9" s="377">
        <v>2</v>
      </c>
      <c r="B9" s="439" t="s">
        <v>208</v>
      </c>
      <c r="C9" s="378" t="s">
        <v>209</v>
      </c>
      <c r="D9" s="86"/>
      <c r="E9" s="63">
        <v>1</v>
      </c>
      <c r="F9" s="66" t="s">
        <v>210</v>
      </c>
      <c r="G9" s="445" t="s">
        <v>574</v>
      </c>
      <c r="J9" s="377">
        <v>245.32</v>
      </c>
      <c r="M9" s="329" t="s">
        <v>57</v>
      </c>
      <c r="N9" s="131"/>
      <c r="O9" s="34"/>
      <c r="P9" s="34"/>
      <c r="Q9" s="34"/>
      <c r="R9" s="34"/>
      <c r="S9" s="34"/>
      <c r="T9" s="34"/>
      <c r="U9" s="34"/>
      <c r="V9" s="34">
        <v>1</v>
      </c>
      <c r="W9" s="1"/>
      <c r="X9" s="446">
        <v>102.44</v>
      </c>
      <c r="Y9" s="2"/>
    </row>
    <row r="10" spans="1:25" ht="30">
      <c r="A10" s="377"/>
      <c r="B10" s="441"/>
      <c r="C10" s="379"/>
      <c r="D10" s="86"/>
      <c r="E10" s="63">
        <v>2</v>
      </c>
      <c r="F10" s="66" t="s">
        <v>212</v>
      </c>
      <c r="G10" s="394"/>
      <c r="J10" s="377"/>
      <c r="M10" s="329"/>
      <c r="N10" s="131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447"/>
      <c r="Y10" s="2"/>
    </row>
    <row r="11" spans="1:25" ht="30">
      <c r="A11" s="378">
        <v>3</v>
      </c>
      <c r="B11" s="439" t="s">
        <v>213</v>
      </c>
      <c r="C11" s="378" t="s">
        <v>209</v>
      </c>
      <c r="D11" s="86"/>
      <c r="E11" s="63">
        <v>1</v>
      </c>
      <c r="F11" s="66" t="s">
        <v>214</v>
      </c>
      <c r="G11" s="392" t="s">
        <v>215</v>
      </c>
      <c r="J11" s="377">
        <v>243.74</v>
      </c>
      <c r="M11" s="329" t="s">
        <v>57</v>
      </c>
      <c r="N11" s="131"/>
      <c r="O11" s="34">
        <v>1</v>
      </c>
      <c r="P11" s="33"/>
      <c r="Q11" s="33"/>
      <c r="R11" s="33"/>
      <c r="S11" s="33"/>
      <c r="T11" s="33"/>
      <c r="U11" s="110"/>
      <c r="V11" s="110"/>
      <c r="W11" s="1"/>
      <c r="X11" s="446">
        <v>55.13</v>
      </c>
      <c r="Y11" s="2"/>
    </row>
    <row r="12" spans="1:25" ht="30">
      <c r="A12" s="379"/>
      <c r="B12" s="441"/>
      <c r="C12" s="379"/>
      <c r="D12" s="86"/>
      <c r="E12" s="63">
        <v>2</v>
      </c>
      <c r="F12" s="66" t="s">
        <v>216</v>
      </c>
      <c r="G12" s="394"/>
      <c r="J12" s="377"/>
      <c r="M12" s="329"/>
      <c r="N12" s="131"/>
      <c r="O12" s="34"/>
      <c r="P12" s="34"/>
      <c r="Q12" s="34"/>
      <c r="R12" s="34"/>
      <c r="S12" s="34"/>
      <c r="T12" s="34"/>
      <c r="U12" s="34"/>
      <c r="V12" s="34">
        <v>1</v>
      </c>
      <c r="W12" s="1"/>
      <c r="X12" s="447"/>
      <c r="Y12" s="2"/>
    </row>
    <row r="13" spans="1:25" ht="30">
      <c r="A13" s="377">
        <v>4</v>
      </c>
      <c r="B13" s="439" t="s">
        <v>217</v>
      </c>
      <c r="C13" s="378" t="s">
        <v>209</v>
      </c>
      <c r="D13" s="86"/>
      <c r="E13" s="63">
        <v>1</v>
      </c>
      <c r="F13" s="66" t="s">
        <v>218</v>
      </c>
      <c r="G13" s="392" t="s">
        <v>211</v>
      </c>
      <c r="J13" s="377">
        <v>374.01</v>
      </c>
      <c r="M13" s="446" t="s">
        <v>57</v>
      </c>
      <c r="N13" s="131"/>
      <c r="O13" s="34"/>
      <c r="P13" s="34"/>
      <c r="Q13" s="34"/>
      <c r="R13" s="34"/>
      <c r="S13" s="34"/>
      <c r="T13" s="34"/>
      <c r="U13" s="34">
        <v>1</v>
      </c>
      <c r="V13" s="110"/>
      <c r="W13" s="1"/>
      <c r="X13" s="446">
        <v>145.66999999999999</v>
      </c>
      <c r="Y13" s="2"/>
    </row>
    <row r="14" spans="1:25" ht="30">
      <c r="A14" s="377"/>
      <c r="B14" s="440"/>
      <c r="C14" s="398"/>
      <c r="D14" s="86"/>
      <c r="E14" s="63">
        <v>2</v>
      </c>
      <c r="F14" s="66" t="s">
        <v>219</v>
      </c>
      <c r="G14" s="393"/>
      <c r="J14" s="377"/>
      <c r="M14" s="448"/>
      <c r="N14" s="131"/>
      <c r="O14" s="34"/>
      <c r="P14" s="34"/>
      <c r="Q14" s="34"/>
      <c r="R14" s="34"/>
      <c r="S14" s="34"/>
      <c r="T14" s="34"/>
      <c r="U14" s="34"/>
      <c r="V14" s="34">
        <v>1</v>
      </c>
      <c r="W14" s="1"/>
      <c r="X14" s="448"/>
      <c r="Y14" s="2"/>
    </row>
    <row r="15" spans="1:25" ht="30">
      <c r="A15" s="377"/>
      <c r="B15" s="441"/>
      <c r="C15" s="379"/>
      <c r="D15" s="86"/>
      <c r="E15" s="63">
        <v>3</v>
      </c>
      <c r="F15" s="66" t="s">
        <v>220</v>
      </c>
      <c r="G15" s="394"/>
      <c r="J15" s="377"/>
      <c r="M15" s="447"/>
      <c r="N15" s="131"/>
      <c r="O15" s="34"/>
      <c r="P15" s="34"/>
      <c r="Q15" s="34"/>
      <c r="R15" s="34"/>
      <c r="S15" s="34"/>
      <c r="T15" s="34"/>
      <c r="U15" s="34"/>
      <c r="V15" s="125">
        <v>1</v>
      </c>
      <c r="W15" s="1"/>
      <c r="X15" s="447"/>
      <c r="Y15" s="2"/>
    </row>
    <row r="16" spans="1:25" ht="24.95" customHeight="1">
      <c r="A16" s="378">
        <v>5</v>
      </c>
      <c r="B16" s="439" t="s">
        <v>221</v>
      </c>
      <c r="C16" s="378" t="s">
        <v>209</v>
      </c>
      <c r="D16" s="86"/>
      <c r="E16" s="63">
        <v>1</v>
      </c>
      <c r="F16" s="88" t="s">
        <v>222</v>
      </c>
      <c r="G16" s="393" t="s">
        <v>207</v>
      </c>
      <c r="J16" s="377">
        <v>374.71</v>
      </c>
      <c r="M16" s="446" t="s">
        <v>57</v>
      </c>
      <c r="N16" s="131"/>
      <c r="O16" s="34"/>
      <c r="P16" s="34"/>
      <c r="Q16" s="34"/>
      <c r="R16" s="34">
        <v>1</v>
      </c>
      <c r="S16" s="33"/>
      <c r="T16" s="33"/>
      <c r="U16" s="33"/>
      <c r="V16" s="33"/>
      <c r="W16" s="1"/>
      <c r="X16" s="446">
        <v>37.74</v>
      </c>
      <c r="Y16" s="2"/>
    </row>
    <row r="17" spans="1:25" ht="24.95" customHeight="1">
      <c r="A17" s="398"/>
      <c r="B17" s="440"/>
      <c r="C17" s="398"/>
      <c r="D17" s="86"/>
      <c r="E17" s="63">
        <v>2</v>
      </c>
      <c r="F17" s="88" t="s">
        <v>223</v>
      </c>
      <c r="G17" s="393"/>
      <c r="J17" s="377"/>
      <c r="M17" s="448"/>
      <c r="N17" s="131"/>
      <c r="O17" s="114"/>
      <c r="P17" s="114"/>
      <c r="Q17" s="114"/>
      <c r="R17" s="34">
        <v>1</v>
      </c>
      <c r="S17" s="1"/>
      <c r="T17" s="1"/>
      <c r="U17" s="1"/>
      <c r="V17" s="1"/>
      <c r="W17" s="1"/>
      <c r="X17" s="448"/>
      <c r="Y17" s="2"/>
    </row>
    <row r="18" spans="1:25" ht="24.95" customHeight="1">
      <c r="A18" s="379"/>
      <c r="B18" s="441"/>
      <c r="C18" s="379"/>
      <c r="D18" s="86"/>
      <c r="E18" s="63">
        <v>3</v>
      </c>
      <c r="F18" s="88" t="s">
        <v>224</v>
      </c>
      <c r="G18" s="394"/>
      <c r="J18" s="377"/>
      <c r="M18" s="447"/>
      <c r="N18" s="131"/>
      <c r="O18" s="114"/>
      <c r="P18" s="34">
        <v>1</v>
      </c>
      <c r="Q18" s="1"/>
      <c r="R18" s="1"/>
      <c r="S18" s="1"/>
      <c r="T18" s="1"/>
      <c r="U18" s="1"/>
      <c r="V18" s="1"/>
      <c r="W18" s="1"/>
      <c r="X18" s="447"/>
      <c r="Y18" s="2"/>
    </row>
    <row r="19" spans="1:25" ht="30">
      <c r="A19" s="377">
        <v>6</v>
      </c>
      <c r="B19" s="439" t="s">
        <v>225</v>
      </c>
      <c r="C19" s="378" t="s">
        <v>209</v>
      </c>
      <c r="D19" s="86"/>
      <c r="E19" s="63">
        <v>1</v>
      </c>
      <c r="F19" s="66" t="s">
        <v>226</v>
      </c>
      <c r="G19" s="392" t="s">
        <v>207</v>
      </c>
      <c r="J19" s="377">
        <v>369.92</v>
      </c>
      <c r="M19" s="446" t="s">
        <v>57</v>
      </c>
      <c r="N19" s="131"/>
      <c r="O19" s="114"/>
      <c r="P19" s="114"/>
      <c r="Q19" s="34"/>
      <c r="R19" s="34"/>
      <c r="S19" s="34"/>
      <c r="T19" s="34">
        <v>1</v>
      </c>
      <c r="U19" s="1"/>
      <c r="V19" s="1"/>
      <c r="W19" s="1"/>
      <c r="X19" s="446">
        <v>54.1</v>
      </c>
      <c r="Y19" s="2"/>
    </row>
    <row r="20" spans="1:25" ht="24.95" customHeight="1">
      <c r="A20" s="377"/>
      <c r="B20" s="440"/>
      <c r="C20" s="398"/>
      <c r="D20" s="86"/>
      <c r="E20" s="63">
        <v>2</v>
      </c>
      <c r="F20" s="66" t="s">
        <v>227</v>
      </c>
      <c r="G20" s="393"/>
      <c r="J20" s="377"/>
      <c r="M20" s="448"/>
      <c r="N20" s="131"/>
      <c r="O20" s="114"/>
      <c r="P20" s="34">
        <v>1</v>
      </c>
      <c r="Q20" s="1"/>
      <c r="R20" s="1"/>
      <c r="S20" s="1"/>
      <c r="T20" s="1"/>
      <c r="U20" s="1"/>
      <c r="V20" s="1"/>
      <c r="W20" s="1"/>
      <c r="X20" s="448"/>
      <c r="Y20" s="2"/>
    </row>
    <row r="21" spans="1:25" ht="30">
      <c r="A21" s="377"/>
      <c r="B21" s="441"/>
      <c r="C21" s="379"/>
      <c r="D21" s="86"/>
      <c r="E21" s="63">
        <v>3</v>
      </c>
      <c r="F21" s="66" t="s">
        <v>228</v>
      </c>
      <c r="G21" s="394"/>
      <c r="J21" s="377"/>
      <c r="M21" s="447"/>
      <c r="N21" s="131"/>
      <c r="O21" s="114"/>
      <c r="P21" s="114"/>
      <c r="Q21" s="34">
        <v>1</v>
      </c>
      <c r="R21" s="1"/>
      <c r="S21" s="1"/>
      <c r="T21" s="1"/>
      <c r="U21" s="1"/>
      <c r="V21" s="1"/>
      <c r="W21" s="1"/>
      <c r="X21" s="447"/>
      <c r="Y21" s="2"/>
    </row>
    <row r="22" spans="1:25" ht="24.95" customHeight="1">
      <c r="A22" s="377">
        <v>7</v>
      </c>
      <c r="B22" s="439" t="s">
        <v>229</v>
      </c>
      <c r="C22" s="378" t="s">
        <v>230</v>
      </c>
      <c r="D22" s="86"/>
      <c r="E22" s="63">
        <v>1</v>
      </c>
      <c r="F22" s="88" t="s">
        <v>231</v>
      </c>
      <c r="G22" s="392" t="s">
        <v>232</v>
      </c>
      <c r="J22" s="377">
        <v>249.96</v>
      </c>
      <c r="M22" s="446" t="s">
        <v>57</v>
      </c>
      <c r="N22" s="131"/>
      <c r="O22" s="34">
        <v>1</v>
      </c>
      <c r="P22" s="1"/>
      <c r="Q22" s="1"/>
      <c r="R22" s="1"/>
      <c r="S22" s="1"/>
      <c r="T22" s="1"/>
      <c r="U22" s="1"/>
      <c r="V22" s="1"/>
      <c r="W22" s="1"/>
      <c r="X22" s="446">
        <v>51.97</v>
      </c>
      <c r="Y22" s="2"/>
    </row>
    <row r="23" spans="1:25" ht="29.25" customHeight="1">
      <c r="A23" s="377"/>
      <c r="B23" s="441"/>
      <c r="C23" s="379"/>
      <c r="D23" s="86"/>
      <c r="E23" s="63">
        <v>2</v>
      </c>
      <c r="F23" s="88" t="s">
        <v>233</v>
      </c>
      <c r="G23" s="394"/>
      <c r="J23" s="377"/>
      <c r="M23" s="447"/>
      <c r="N23" s="131"/>
      <c r="O23" s="34"/>
      <c r="P23" s="34"/>
      <c r="Q23" s="34"/>
      <c r="R23" s="34"/>
      <c r="S23" s="34"/>
      <c r="T23" s="34"/>
      <c r="U23" s="34">
        <v>1</v>
      </c>
      <c r="V23" s="1"/>
      <c r="W23" s="1"/>
      <c r="X23" s="447"/>
      <c r="Y23" s="2"/>
    </row>
    <row r="24" spans="1:25" ht="24.95" customHeight="1">
      <c r="A24" s="377">
        <v>8</v>
      </c>
      <c r="B24" s="439" t="s">
        <v>234</v>
      </c>
      <c r="C24" s="378" t="s">
        <v>230</v>
      </c>
      <c r="D24" s="86"/>
      <c r="E24" s="63">
        <v>1</v>
      </c>
      <c r="F24" s="88" t="s">
        <v>235</v>
      </c>
      <c r="G24" s="392" t="s">
        <v>232</v>
      </c>
      <c r="J24" s="377">
        <v>249.96</v>
      </c>
      <c r="M24" s="446" t="s">
        <v>57</v>
      </c>
      <c r="N24" s="131"/>
      <c r="O24" s="34"/>
      <c r="P24" s="34"/>
      <c r="Q24" s="34"/>
      <c r="R24" s="34"/>
      <c r="S24" s="34"/>
      <c r="T24" s="34"/>
      <c r="U24" s="34">
        <v>1</v>
      </c>
      <c r="V24" s="1"/>
      <c r="W24" s="1"/>
      <c r="X24" s="446">
        <v>52.21</v>
      </c>
      <c r="Y24" s="2"/>
    </row>
    <row r="25" spans="1:25" ht="30">
      <c r="A25" s="378"/>
      <c r="B25" s="440"/>
      <c r="C25" s="398"/>
      <c r="D25" s="93"/>
      <c r="E25" s="82">
        <v>2</v>
      </c>
      <c r="F25" s="72" t="s">
        <v>236</v>
      </c>
      <c r="G25" s="393"/>
      <c r="J25" s="378"/>
      <c r="M25" s="448"/>
      <c r="N25" s="130"/>
      <c r="O25" s="280">
        <v>1</v>
      </c>
      <c r="P25" s="16"/>
      <c r="Q25" s="16"/>
      <c r="R25" s="16"/>
      <c r="S25" s="16"/>
      <c r="T25" s="16"/>
      <c r="U25" s="16"/>
      <c r="V25" s="16"/>
      <c r="W25" s="16"/>
      <c r="X25" s="447"/>
      <c r="Y25" s="26" t="s">
        <v>539</v>
      </c>
    </row>
    <row r="26" spans="1:25" s="11" customFormat="1" ht="18.75">
      <c r="A26" s="347" t="s">
        <v>58</v>
      </c>
      <c r="B26" s="348"/>
      <c r="C26" s="348"/>
      <c r="D26" s="349"/>
      <c r="E26" s="23">
        <f>E8+E10+E12+E15+E18+E21+E23+E25</f>
        <v>18</v>
      </c>
      <c r="F26" s="23"/>
      <c r="G26" s="61"/>
      <c r="H26" s="23"/>
      <c r="I26" s="23"/>
      <c r="J26" s="92">
        <f>SUM(J8:J25)</f>
        <v>2229.61</v>
      </c>
      <c r="K26" s="23"/>
      <c r="L26" s="23"/>
      <c r="M26" s="23"/>
      <c r="N26" s="132">
        <f>SUM(N8:N25)</f>
        <v>0</v>
      </c>
      <c r="O26" s="23">
        <f t="shared" ref="O26:X26" si="0">SUM(O8:O25)</f>
        <v>3</v>
      </c>
      <c r="P26" s="23">
        <f t="shared" si="0"/>
        <v>3</v>
      </c>
      <c r="Q26" s="23">
        <f t="shared" si="0"/>
        <v>1</v>
      </c>
      <c r="R26" s="23">
        <f t="shared" si="0"/>
        <v>2</v>
      </c>
      <c r="S26" s="23">
        <f t="shared" si="0"/>
        <v>0</v>
      </c>
      <c r="T26" s="23">
        <f t="shared" si="0"/>
        <v>1</v>
      </c>
      <c r="U26" s="23">
        <f t="shared" si="0"/>
        <v>3</v>
      </c>
      <c r="V26" s="23">
        <f t="shared" si="0"/>
        <v>5</v>
      </c>
      <c r="W26" s="23">
        <f t="shared" si="0"/>
        <v>0</v>
      </c>
      <c r="X26" s="23">
        <f t="shared" si="0"/>
        <v>499.26000000000005</v>
      </c>
      <c r="Y26" s="78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9"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  <mergeCell ref="X16:X18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J13:J15"/>
    <mergeCell ref="J16:J18"/>
    <mergeCell ref="J19:J21"/>
    <mergeCell ref="M22:M23"/>
    <mergeCell ref="M24:M25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</mergeCells>
  <pageMargins left="0.28999999999999998" right="0.2" top="0.5" bottom="0.5" header="0.13" footer="0.1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59" activePane="bottomLeft" state="frozen"/>
      <selection pane="bottomLeft" activeCell="J61" sqref="J61:J63"/>
    </sheetView>
  </sheetViews>
  <sheetFormatPr defaultRowHeight="15"/>
  <cols>
    <col min="1" max="1" width="4.5703125" style="10" customWidth="1"/>
    <col min="2" max="2" width="12" style="10" bestFit="1" customWidth="1"/>
    <col min="3" max="3" width="14.140625" style="15" customWidth="1"/>
    <col min="4" max="4" width="12.140625" customWidth="1"/>
    <col min="5" max="5" width="3.42578125" style="10" customWidth="1"/>
    <col min="6" max="6" width="31.7109375" style="15" customWidth="1"/>
    <col min="7" max="7" width="32.42578125" style="287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" style="10" hidden="1" customWidth="1"/>
    <col min="15" max="23" width="4.7109375" customWidth="1"/>
    <col min="24" max="24" width="7.85546875" customWidth="1"/>
    <col min="25" max="25" width="12.5703125" customWidth="1"/>
  </cols>
  <sheetData>
    <row r="1" spans="1:25">
      <c r="A1" s="386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ht="16.5" customHeight="1">
      <c r="A2" s="438" t="str">
        <f>'Patna (West)'!A2</f>
        <v>Progress Report for the construction of HSS ( Sanc. Year 2012 - 13 )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</row>
    <row r="3" spans="1:25">
      <c r="A3" s="372" t="s">
        <v>553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1" t="str">
        <f>Summary!V3</f>
        <v>Date:-31.03.2015</v>
      </c>
      <c r="Y3" s="361"/>
    </row>
    <row r="4" spans="1:25" ht="15" customHeight="1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49"/>
    </row>
    <row r="5" spans="1:25" ht="18" customHeight="1">
      <c r="A5" s="319" t="s">
        <v>0</v>
      </c>
      <c r="B5" s="319" t="s">
        <v>1</v>
      </c>
      <c r="C5" s="413" t="s">
        <v>2</v>
      </c>
      <c r="D5" s="319" t="s">
        <v>3</v>
      </c>
      <c r="E5" s="319" t="s">
        <v>0</v>
      </c>
      <c r="F5" s="413" t="s">
        <v>4</v>
      </c>
      <c r="G5" s="442" t="s">
        <v>5</v>
      </c>
      <c r="H5" s="319" t="s">
        <v>5</v>
      </c>
      <c r="I5" s="319" t="s">
        <v>61</v>
      </c>
      <c r="J5" s="319" t="s">
        <v>60</v>
      </c>
      <c r="K5" s="319" t="s">
        <v>31</v>
      </c>
      <c r="L5" s="319" t="s">
        <v>19</v>
      </c>
      <c r="M5" s="319" t="s">
        <v>32</v>
      </c>
      <c r="N5" s="417" t="s">
        <v>15</v>
      </c>
      <c r="O5" s="418"/>
      <c r="P5" s="418"/>
      <c r="Q5" s="418"/>
      <c r="R5" s="418"/>
      <c r="S5" s="418"/>
      <c r="T5" s="418"/>
      <c r="U5" s="418"/>
      <c r="V5" s="418"/>
      <c r="W5" s="419"/>
      <c r="X5" s="319" t="s">
        <v>20</v>
      </c>
      <c r="Y5" s="381" t="s">
        <v>13</v>
      </c>
    </row>
    <row r="6" spans="1:25" ht="29.25" customHeight="1">
      <c r="A6" s="320"/>
      <c r="B6" s="320"/>
      <c r="C6" s="414"/>
      <c r="D6" s="320"/>
      <c r="E6" s="320"/>
      <c r="F6" s="414"/>
      <c r="G6" s="443"/>
      <c r="H6" s="320"/>
      <c r="I6" s="320"/>
      <c r="J6" s="320"/>
      <c r="K6" s="320"/>
      <c r="L6" s="320"/>
      <c r="M6" s="320"/>
      <c r="N6" s="451" t="s">
        <v>6</v>
      </c>
      <c r="O6" s="408" t="s">
        <v>572</v>
      </c>
      <c r="P6" s="319" t="s">
        <v>9</v>
      </c>
      <c r="Q6" s="319" t="s">
        <v>8</v>
      </c>
      <c r="R6" s="420" t="s">
        <v>16</v>
      </c>
      <c r="S6" s="421"/>
      <c r="T6" s="420" t="s">
        <v>17</v>
      </c>
      <c r="U6" s="421"/>
      <c r="V6" s="319" t="s">
        <v>12</v>
      </c>
      <c r="W6" s="319" t="s">
        <v>7</v>
      </c>
      <c r="X6" s="320"/>
      <c r="Y6" s="382"/>
    </row>
    <row r="7" spans="1:25" ht="27.75" customHeight="1">
      <c r="A7" s="321"/>
      <c r="B7" s="321"/>
      <c r="C7" s="450"/>
      <c r="D7" s="321"/>
      <c r="E7" s="321"/>
      <c r="F7" s="450"/>
      <c r="G7" s="444"/>
      <c r="H7" s="321"/>
      <c r="I7" s="321"/>
      <c r="J7" s="321"/>
      <c r="K7" s="321"/>
      <c r="L7" s="321"/>
      <c r="M7" s="321"/>
      <c r="N7" s="452"/>
      <c r="O7" s="409"/>
      <c r="P7" s="321"/>
      <c r="Q7" s="321"/>
      <c r="R7" s="206" t="s">
        <v>10</v>
      </c>
      <c r="S7" s="206" t="s">
        <v>11</v>
      </c>
      <c r="T7" s="206" t="s">
        <v>10</v>
      </c>
      <c r="U7" s="206" t="s">
        <v>11</v>
      </c>
      <c r="V7" s="321"/>
      <c r="W7" s="321"/>
      <c r="X7" s="321"/>
      <c r="Y7" s="383"/>
    </row>
    <row r="8" spans="1:25" ht="35.1" customHeight="1">
      <c r="A8" s="163">
        <v>1</v>
      </c>
      <c r="B8" s="164" t="s">
        <v>237</v>
      </c>
      <c r="C8" s="88" t="s">
        <v>238</v>
      </c>
      <c r="D8" s="167"/>
      <c r="E8" s="212">
        <v>1</v>
      </c>
      <c r="F8" s="229" t="s">
        <v>239</v>
      </c>
      <c r="G8" s="274" t="s">
        <v>240</v>
      </c>
      <c r="H8" s="1"/>
      <c r="I8" s="1"/>
      <c r="J8" s="162">
        <v>121.21</v>
      </c>
      <c r="K8" s="165"/>
      <c r="L8" s="1"/>
      <c r="M8" s="256" t="s">
        <v>57</v>
      </c>
      <c r="N8" s="256"/>
      <c r="O8" s="34"/>
      <c r="P8" s="34"/>
      <c r="Q8" s="34"/>
      <c r="R8" s="34"/>
      <c r="S8" s="34"/>
      <c r="T8" s="34"/>
      <c r="U8" s="34"/>
      <c r="V8" s="34">
        <v>1</v>
      </c>
      <c r="W8" s="1"/>
      <c r="X8" s="197">
        <v>57.17</v>
      </c>
      <c r="Y8" s="1"/>
    </row>
    <row r="9" spans="1:25" ht="35.1" customHeight="1">
      <c r="A9" s="377">
        <v>2</v>
      </c>
      <c r="B9" s="439" t="s">
        <v>241</v>
      </c>
      <c r="C9" s="453" t="s">
        <v>242</v>
      </c>
      <c r="D9" s="167"/>
      <c r="E9" s="212">
        <v>1</v>
      </c>
      <c r="F9" s="228" t="s">
        <v>243</v>
      </c>
      <c r="G9" s="455" t="s">
        <v>244</v>
      </c>
      <c r="H9" s="1"/>
      <c r="I9" s="1"/>
      <c r="J9" s="325">
        <v>244.07</v>
      </c>
      <c r="K9" s="165"/>
      <c r="L9" s="1"/>
      <c r="M9" s="446" t="s">
        <v>57</v>
      </c>
      <c r="N9" s="256"/>
      <c r="O9" s="34"/>
      <c r="P9" s="34"/>
      <c r="Q9" s="34"/>
      <c r="R9" s="34"/>
      <c r="S9" s="34"/>
      <c r="T9" s="34"/>
      <c r="U9" s="34"/>
      <c r="V9" s="34">
        <v>1</v>
      </c>
      <c r="W9" s="1"/>
      <c r="X9" s="325">
        <v>106.09</v>
      </c>
      <c r="Y9" s="2"/>
    </row>
    <row r="10" spans="1:25" ht="35.1" customHeight="1">
      <c r="A10" s="377"/>
      <c r="B10" s="441"/>
      <c r="C10" s="454"/>
      <c r="D10" s="167"/>
      <c r="E10" s="212">
        <v>2</v>
      </c>
      <c r="F10" s="228" t="s">
        <v>245</v>
      </c>
      <c r="G10" s="456"/>
      <c r="H10" s="1"/>
      <c r="I10" s="1"/>
      <c r="J10" s="326"/>
      <c r="K10" s="165"/>
      <c r="L10" s="1"/>
      <c r="M10" s="447"/>
      <c r="N10" s="256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326"/>
      <c r="Y10" s="2"/>
    </row>
    <row r="11" spans="1:25" ht="35.1" customHeight="1">
      <c r="A11" s="377">
        <v>3</v>
      </c>
      <c r="B11" s="457" t="s">
        <v>246</v>
      </c>
      <c r="C11" s="453" t="s">
        <v>247</v>
      </c>
      <c r="D11" s="167"/>
      <c r="E11" s="212">
        <v>1</v>
      </c>
      <c r="F11" s="228" t="s">
        <v>248</v>
      </c>
      <c r="G11" s="455" t="s">
        <v>249</v>
      </c>
      <c r="H11" s="1"/>
      <c r="I11" s="1"/>
      <c r="J11" s="325">
        <v>371.18</v>
      </c>
      <c r="K11" s="165"/>
      <c r="L11" s="1"/>
      <c r="M11" s="446" t="s">
        <v>57</v>
      </c>
      <c r="N11" s="256"/>
      <c r="O11" s="114"/>
      <c r="P11" s="114"/>
      <c r="Q11" s="34">
        <v>1</v>
      </c>
      <c r="R11" s="1"/>
      <c r="S11" s="1"/>
      <c r="T11" s="1"/>
      <c r="U11" s="1"/>
      <c r="V11" s="1"/>
      <c r="W11" s="1"/>
      <c r="X11" s="325">
        <v>42.76</v>
      </c>
      <c r="Y11" s="1"/>
    </row>
    <row r="12" spans="1:25" ht="35.1" customHeight="1">
      <c r="A12" s="377"/>
      <c r="B12" s="458"/>
      <c r="C12" s="460"/>
      <c r="D12" s="167"/>
      <c r="E12" s="212">
        <v>2</v>
      </c>
      <c r="F12" s="228" t="s">
        <v>250</v>
      </c>
      <c r="G12" s="461"/>
      <c r="H12" s="1"/>
      <c r="I12" s="1"/>
      <c r="J12" s="384"/>
      <c r="K12" s="165"/>
      <c r="L12" s="1"/>
      <c r="M12" s="448"/>
      <c r="N12" s="256"/>
      <c r="O12" s="34"/>
      <c r="P12" s="34"/>
      <c r="Q12" s="34"/>
      <c r="R12" s="34"/>
      <c r="S12" s="34"/>
      <c r="T12" s="34">
        <v>1</v>
      </c>
      <c r="U12" s="1"/>
      <c r="V12" s="1"/>
      <c r="W12" s="1"/>
      <c r="X12" s="384"/>
      <c r="Y12" s="1"/>
    </row>
    <row r="13" spans="1:25" ht="35.1" customHeight="1">
      <c r="A13" s="377"/>
      <c r="B13" s="459"/>
      <c r="C13" s="454"/>
      <c r="D13" s="167"/>
      <c r="E13" s="212">
        <v>3</v>
      </c>
      <c r="F13" s="228" t="s">
        <v>251</v>
      </c>
      <c r="G13" s="456"/>
      <c r="H13" s="1"/>
      <c r="I13" s="1"/>
      <c r="J13" s="326"/>
      <c r="K13" s="165"/>
      <c r="L13" s="1"/>
      <c r="M13" s="447"/>
      <c r="N13" s="256"/>
      <c r="O13" s="114"/>
      <c r="P13" s="114"/>
      <c r="Q13" s="114"/>
      <c r="R13" s="114"/>
      <c r="S13" s="34">
        <v>1</v>
      </c>
      <c r="T13" s="1"/>
      <c r="U13" s="1"/>
      <c r="V13" s="1"/>
      <c r="W13" s="1"/>
      <c r="X13" s="326"/>
      <c r="Y13" s="1"/>
    </row>
    <row r="14" spans="1:25" ht="35.1" customHeight="1">
      <c r="A14" s="377">
        <v>4</v>
      </c>
      <c r="B14" s="439" t="s">
        <v>252</v>
      </c>
      <c r="C14" s="453" t="s">
        <v>247</v>
      </c>
      <c r="D14" s="167"/>
      <c r="E14" s="212">
        <v>1</v>
      </c>
      <c r="F14" s="229" t="s">
        <v>253</v>
      </c>
      <c r="G14" s="455" t="s">
        <v>254</v>
      </c>
      <c r="H14" s="1"/>
      <c r="I14" s="1"/>
      <c r="J14" s="325">
        <v>254.86</v>
      </c>
      <c r="K14" s="165"/>
      <c r="L14" s="1"/>
      <c r="M14" s="446" t="s">
        <v>57</v>
      </c>
      <c r="N14" s="256"/>
      <c r="O14" s="34"/>
      <c r="P14" s="34">
        <v>1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77"/>
      <c r="B15" s="441"/>
      <c r="C15" s="454"/>
      <c r="D15" s="167"/>
      <c r="E15" s="212">
        <v>2</v>
      </c>
      <c r="F15" s="229" t="s">
        <v>558</v>
      </c>
      <c r="G15" s="456"/>
      <c r="H15" s="1"/>
      <c r="I15" s="1"/>
      <c r="J15" s="326"/>
      <c r="K15" s="165"/>
      <c r="L15" s="1"/>
      <c r="M15" s="447"/>
      <c r="N15" s="25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537</v>
      </c>
    </row>
    <row r="16" spans="1:25" ht="35.1" customHeight="1">
      <c r="A16" s="377">
        <v>5</v>
      </c>
      <c r="B16" s="439" t="s">
        <v>255</v>
      </c>
      <c r="C16" s="453" t="s">
        <v>247</v>
      </c>
      <c r="D16" s="167"/>
      <c r="E16" s="212">
        <v>1</v>
      </c>
      <c r="F16" s="229" t="s">
        <v>557</v>
      </c>
      <c r="G16" s="455" t="s">
        <v>256</v>
      </c>
      <c r="H16" s="1"/>
      <c r="I16" s="1"/>
      <c r="J16" s="325">
        <v>253.77</v>
      </c>
      <c r="K16" s="165"/>
      <c r="L16" s="1"/>
      <c r="M16" s="446" t="s">
        <v>57</v>
      </c>
      <c r="N16" s="256"/>
      <c r="O16" s="114"/>
      <c r="P16" s="114"/>
      <c r="Q16" s="34">
        <v>1</v>
      </c>
      <c r="R16" s="1"/>
      <c r="S16" s="1"/>
      <c r="T16" s="1"/>
      <c r="U16" s="1"/>
      <c r="V16" s="1"/>
      <c r="W16" s="1"/>
      <c r="X16" s="325">
        <v>14.55</v>
      </c>
      <c r="Y16" s="2"/>
    </row>
    <row r="17" spans="1:25" ht="35.1" customHeight="1">
      <c r="A17" s="377"/>
      <c r="B17" s="441"/>
      <c r="C17" s="454"/>
      <c r="D17" s="167"/>
      <c r="E17" s="212">
        <v>2</v>
      </c>
      <c r="F17" s="228" t="s">
        <v>257</v>
      </c>
      <c r="G17" s="456"/>
      <c r="H17" s="1"/>
      <c r="I17" s="1"/>
      <c r="J17" s="326"/>
      <c r="K17" s="165"/>
      <c r="L17" s="1"/>
      <c r="M17" s="447"/>
      <c r="N17" s="256"/>
      <c r="O17" s="34"/>
      <c r="P17" s="34"/>
      <c r="Q17" s="34">
        <v>1</v>
      </c>
      <c r="R17" s="33"/>
      <c r="S17" s="33"/>
      <c r="T17" s="1"/>
      <c r="U17" s="1"/>
      <c r="V17" s="1"/>
      <c r="W17" s="1"/>
      <c r="X17" s="326"/>
      <c r="Y17" s="1"/>
    </row>
    <row r="18" spans="1:25" ht="35.1" customHeight="1">
      <c r="A18" s="377">
        <v>6</v>
      </c>
      <c r="B18" s="439" t="s">
        <v>258</v>
      </c>
      <c r="C18" s="453" t="s">
        <v>247</v>
      </c>
      <c r="D18" s="167"/>
      <c r="E18" s="212">
        <v>1</v>
      </c>
      <c r="F18" s="228" t="s">
        <v>259</v>
      </c>
      <c r="G18" s="462" t="s">
        <v>260</v>
      </c>
      <c r="H18" s="1"/>
      <c r="I18" s="1"/>
      <c r="J18" s="325">
        <v>376.52</v>
      </c>
      <c r="K18" s="165"/>
      <c r="L18" s="1"/>
      <c r="M18" s="446" t="s">
        <v>57</v>
      </c>
      <c r="N18" s="256"/>
      <c r="O18" s="34"/>
      <c r="P18" s="34"/>
      <c r="Q18" s="34"/>
      <c r="R18" s="34"/>
      <c r="S18" s="34"/>
      <c r="T18" s="34"/>
      <c r="U18" s="34"/>
      <c r="V18" s="34">
        <v>1</v>
      </c>
      <c r="W18" s="1"/>
      <c r="X18" s="325">
        <v>192.47</v>
      </c>
      <c r="Y18" s="1"/>
    </row>
    <row r="19" spans="1:25" ht="35.1" customHeight="1">
      <c r="A19" s="377"/>
      <c r="B19" s="440"/>
      <c r="C19" s="460"/>
      <c r="D19" s="167"/>
      <c r="E19" s="212">
        <v>2</v>
      </c>
      <c r="F19" s="228" t="s">
        <v>261</v>
      </c>
      <c r="G19" s="463"/>
      <c r="H19" s="1"/>
      <c r="I19" s="1"/>
      <c r="J19" s="384"/>
      <c r="K19" s="165"/>
      <c r="L19" s="1"/>
      <c r="M19" s="448"/>
      <c r="N19" s="256"/>
      <c r="O19" s="34"/>
      <c r="P19" s="34"/>
      <c r="Q19" s="34"/>
      <c r="R19" s="34"/>
      <c r="S19" s="34"/>
      <c r="T19" s="34">
        <v>1</v>
      </c>
      <c r="U19" s="1"/>
      <c r="V19" s="1"/>
      <c r="W19" s="1"/>
      <c r="X19" s="384"/>
      <c r="Y19" s="1"/>
    </row>
    <row r="20" spans="1:25" ht="35.1" customHeight="1">
      <c r="A20" s="377"/>
      <c r="B20" s="441"/>
      <c r="C20" s="454"/>
      <c r="D20" s="167"/>
      <c r="E20" s="212">
        <v>3</v>
      </c>
      <c r="F20" s="228" t="s">
        <v>262</v>
      </c>
      <c r="G20" s="464"/>
      <c r="H20" s="1"/>
      <c r="I20" s="1"/>
      <c r="J20" s="326"/>
      <c r="K20" s="165"/>
      <c r="L20" s="1"/>
      <c r="M20" s="447"/>
      <c r="N20" s="256"/>
      <c r="O20" s="34"/>
      <c r="P20" s="34"/>
      <c r="Q20" s="34"/>
      <c r="R20" s="34"/>
      <c r="S20" s="34"/>
      <c r="T20" s="34"/>
      <c r="U20" s="34"/>
      <c r="V20" s="34">
        <v>1</v>
      </c>
      <c r="W20" s="1"/>
      <c r="X20" s="326"/>
      <c r="Y20" s="1"/>
    </row>
    <row r="21" spans="1:25" ht="35.1" customHeight="1">
      <c r="A21" s="251">
        <v>7</v>
      </c>
      <c r="B21" s="252" t="s">
        <v>608</v>
      </c>
      <c r="C21" s="453" t="s">
        <v>247</v>
      </c>
      <c r="D21" s="167"/>
      <c r="E21" s="212">
        <v>1</v>
      </c>
      <c r="F21" s="228" t="s">
        <v>263</v>
      </c>
      <c r="G21" s="281" t="s">
        <v>95</v>
      </c>
      <c r="H21" s="1"/>
      <c r="I21" s="1"/>
      <c r="J21" s="325">
        <v>378.45</v>
      </c>
      <c r="K21" s="165"/>
      <c r="L21" s="1"/>
      <c r="M21" s="446" t="s">
        <v>57</v>
      </c>
      <c r="N21" s="256"/>
      <c r="O21" s="33"/>
      <c r="P21" s="33"/>
      <c r="Q21" s="33"/>
      <c r="R21" s="33"/>
      <c r="S21" s="33"/>
      <c r="T21" s="1"/>
      <c r="U21" s="1"/>
      <c r="V21" s="1"/>
      <c r="W21" s="1"/>
      <c r="X21" s="1"/>
      <c r="Y21" s="1"/>
    </row>
    <row r="22" spans="1:25" ht="35.1" customHeight="1">
      <c r="A22" s="251">
        <v>8</v>
      </c>
      <c r="B22" s="252" t="s">
        <v>609</v>
      </c>
      <c r="C22" s="460"/>
      <c r="D22" s="167"/>
      <c r="E22" s="212">
        <v>1</v>
      </c>
      <c r="F22" s="229" t="s">
        <v>264</v>
      </c>
      <c r="G22" s="281" t="s">
        <v>611</v>
      </c>
      <c r="H22" s="1"/>
      <c r="I22" s="1"/>
      <c r="J22" s="384"/>
      <c r="K22" s="165"/>
      <c r="L22" s="1"/>
      <c r="M22" s="448"/>
      <c r="N22" s="256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251">
        <v>9</v>
      </c>
      <c r="B23" s="252" t="s">
        <v>610</v>
      </c>
      <c r="C23" s="454"/>
      <c r="D23" s="167"/>
      <c r="E23" s="212">
        <v>1</v>
      </c>
      <c r="F23" s="228" t="s">
        <v>265</v>
      </c>
      <c r="G23" s="281" t="s">
        <v>612</v>
      </c>
      <c r="H23" s="1"/>
      <c r="I23" s="1"/>
      <c r="J23" s="326"/>
      <c r="K23" s="165"/>
      <c r="L23" s="1"/>
      <c r="M23" s="447"/>
      <c r="N23" s="25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251">
        <v>10</v>
      </c>
      <c r="B24" s="252" t="s">
        <v>613</v>
      </c>
      <c r="C24" s="453" t="s">
        <v>247</v>
      </c>
      <c r="D24" s="167"/>
      <c r="E24" s="212">
        <v>1</v>
      </c>
      <c r="F24" s="228" t="s">
        <v>556</v>
      </c>
      <c r="G24" s="281" t="s">
        <v>616</v>
      </c>
      <c r="H24" s="1"/>
      <c r="I24" s="1"/>
      <c r="J24" s="465">
        <v>373.5</v>
      </c>
      <c r="K24" s="165"/>
      <c r="L24" s="1"/>
      <c r="M24" s="446" t="s">
        <v>57</v>
      </c>
      <c r="N24" s="25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950000000000003" customHeight="1">
      <c r="A25" s="251">
        <v>11</v>
      </c>
      <c r="B25" s="252" t="s">
        <v>614</v>
      </c>
      <c r="C25" s="460"/>
      <c r="D25" s="167"/>
      <c r="E25" s="212">
        <v>1</v>
      </c>
      <c r="F25" s="228" t="s">
        <v>266</v>
      </c>
      <c r="G25" s="281" t="s">
        <v>612</v>
      </c>
      <c r="H25" s="1"/>
      <c r="I25" s="1"/>
      <c r="J25" s="466"/>
      <c r="K25" s="165"/>
      <c r="L25" s="1"/>
      <c r="M25" s="448"/>
      <c r="N25" s="25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950000000000003" customHeight="1">
      <c r="A26" s="251">
        <v>12</v>
      </c>
      <c r="B26" s="252" t="s">
        <v>615</v>
      </c>
      <c r="C26" s="454"/>
      <c r="D26" s="167"/>
      <c r="E26" s="212">
        <v>1</v>
      </c>
      <c r="F26" s="229" t="s">
        <v>554</v>
      </c>
      <c r="G26" s="281" t="s">
        <v>95</v>
      </c>
      <c r="H26" s="1"/>
      <c r="I26" s="1"/>
      <c r="J26" s="467"/>
      <c r="K26" s="165"/>
      <c r="L26" s="1"/>
      <c r="M26" s="447"/>
      <c r="N26" s="256"/>
      <c r="O26" s="1"/>
      <c r="P26" s="1"/>
      <c r="Q26" s="1"/>
      <c r="R26" s="1"/>
      <c r="S26" s="1"/>
      <c r="T26" s="1"/>
      <c r="U26" s="111"/>
      <c r="V26" s="1"/>
      <c r="W26" s="1"/>
      <c r="X26" s="1"/>
      <c r="Y26" s="1"/>
    </row>
    <row r="27" spans="1:25" ht="39.950000000000003" customHeight="1">
      <c r="A27" s="377">
        <v>13</v>
      </c>
      <c r="B27" s="439" t="s">
        <v>267</v>
      </c>
      <c r="C27" s="453" t="s">
        <v>247</v>
      </c>
      <c r="D27" s="167"/>
      <c r="E27" s="212">
        <v>1</v>
      </c>
      <c r="F27" s="229" t="s">
        <v>155</v>
      </c>
      <c r="G27" s="455" t="s">
        <v>575</v>
      </c>
      <c r="H27" s="1"/>
      <c r="I27" s="1"/>
      <c r="J27" s="325">
        <v>252.09</v>
      </c>
      <c r="K27" s="165"/>
      <c r="L27" s="1"/>
      <c r="M27" s="446" t="s">
        <v>57</v>
      </c>
      <c r="N27" s="256"/>
      <c r="O27" s="34"/>
      <c r="P27" s="34"/>
      <c r="Q27" s="34"/>
      <c r="R27" s="34"/>
      <c r="S27" s="34"/>
      <c r="T27" s="34"/>
      <c r="U27" s="34"/>
      <c r="V27" s="34"/>
      <c r="W27" s="34">
        <v>1</v>
      </c>
      <c r="X27" s="325">
        <v>187.95</v>
      </c>
      <c r="Y27" s="1"/>
    </row>
    <row r="28" spans="1:25" ht="39.950000000000003" customHeight="1">
      <c r="A28" s="377"/>
      <c r="B28" s="441"/>
      <c r="C28" s="454"/>
      <c r="D28" s="167"/>
      <c r="E28" s="212">
        <v>2</v>
      </c>
      <c r="F28" s="228" t="s">
        <v>555</v>
      </c>
      <c r="G28" s="464"/>
      <c r="H28" s="1"/>
      <c r="I28" s="1"/>
      <c r="J28" s="326"/>
      <c r="K28" s="165"/>
      <c r="L28" s="1"/>
      <c r="M28" s="447"/>
      <c r="N28" s="256"/>
      <c r="O28" s="34"/>
      <c r="P28" s="34"/>
      <c r="Q28" s="34"/>
      <c r="R28" s="34"/>
      <c r="S28" s="34"/>
      <c r="T28" s="34"/>
      <c r="U28" s="34"/>
      <c r="V28" s="34"/>
      <c r="W28" s="34">
        <v>1</v>
      </c>
      <c r="X28" s="326"/>
      <c r="Y28" s="2"/>
    </row>
    <row r="29" spans="1:25" ht="35.1" customHeight="1">
      <c r="A29" s="251">
        <v>14</v>
      </c>
      <c r="B29" s="252" t="s">
        <v>617</v>
      </c>
      <c r="C29" s="453" t="s">
        <v>247</v>
      </c>
      <c r="D29" s="167"/>
      <c r="E29" s="212">
        <v>1</v>
      </c>
      <c r="F29" s="229" t="s">
        <v>268</v>
      </c>
      <c r="G29" s="281" t="s">
        <v>647</v>
      </c>
      <c r="H29" s="1"/>
      <c r="I29" s="1"/>
      <c r="J29" s="325">
        <v>376.99</v>
      </c>
      <c r="K29" s="165"/>
      <c r="L29" s="1"/>
      <c r="M29" s="446" t="s">
        <v>57</v>
      </c>
      <c r="N29" s="256">
        <v>1</v>
      </c>
      <c r="O29" s="33"/>
      <c r="P29" s="33"/>
      <c r="Q29" s="33"/>
      <c r="R29" s="33"/>
      <c r="S29" s="33"/>
      <c r="T29" s="1"/>
      <c r="U29" s="111"/>
      <c r="V29" s="1"/>
      <c r="W29" s="1"/>
      <c r="X29" s="1"/>
      <c r="Y29" s="1"/>
    </row>
    <row r="30" spans="1:25" ht="35.1" customHeight="1">
      <c r="A30" s="251">
        <v>15</v>
      </c>
      <c r="B30" s="252" t="s">
        <v>618</v>
      </c>
      <c r="C30" s="460"/>
      <c r="D30" s="167"/>
      <c r="E30" s="212">
        <v>1</v>
      </c>
      <c r="F30" s="228" t="s">
        <v>269</v>
      </c>
      <c r="G30" s="237" t="s">
        <v>620</v>
      </c>
      <c r="H30" s="1"/>
      <c r="I30" s="1"/>
      <c r="J30" s="384"/>
      <c r="K30" s="165"/>
      <c r="L30" s="1"/>
      <c r="M30" s="448"/>
      <c r="N30" s="256"/>
      <c r="O30" s="114"/>
      <c r="P30" s="34">
        <v>1</v>
      </c>
      <c r="Q30" s="1"/>
      <c r="R30" s="1"/>
      <c r="S30" s="1"/>
      <c r="T30" s="1"/>
      <c r="U30" s="1"/>
      <c r="V30" s="1"/>
      <c r="W30" s="1"/>
      <c r="X30" s="1"/>
      <c r="Y30" s="1"/>
    </row>
    <row r="31" spans="1:25" ht="35.1" customHeight="1">
      <c r="A31" s="251">
        <v>16</v>
      </c>
      <c r="B31" s="252" t="s">
        <v>619</v>
      </c>
      <c r="C31" s="454"/>
      <c r="D31" s="167"/>
      <c r="E31" s="212">
        <v>1</v>
      </c>
      <c r="F31" s="229" t="s">
        <v>270</v>
      </c>
      <c r="G31" s="281" t="s">
        <v>95</v>
      </c>
      <c r="H31" s="1"/>
      <c r="I31" s="1"/>
      <c r="J31" s="326"/>
      <c r="K31" s="165"/>
      <c r="L31" s="1"/>
      <c r="M31" s="447"/>
      <c r="N31" s="25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5.1" customHeight="1">
      <c r="A32" s="377">
        <v>17</v>
      </c>
      <c r="B32" s="439" t="s">
        <v>271</v>
      </c>
      <c r="C32" s="453" t="s">
        <v>247</v>
      </c>
      <c r="D32" s="167"/>
      <c r="E32" s="212">
        <v>1</v>
      </c>
      <c r="F32" s="228" t="s">
        <v>272</v>
      </c>
      <c r="G32" s="455" t="s">
        <v>273</v>
      </c>
      <c r="H32" s="1"/>
      <c r="I32" s="1"/>
      <c r="J32" s="325">
        <v>248.41</v>
      </c>
      <c r="K32" s="165"/>
      <c r="L32" s="1"/>
      <c r="M32" s="446" t="s">
        <v>57</v>
      </c>
      <c r="N32" s="256"/>
      <c r="O32" s="114"/>
      <c r="P32" s="114"/>
      <c r="Q32" s="114"/>
      <c r="R32" s="114"/>
      <c r="S32" s="34">
        <v>1</v>
      </c>
      <c r="T32" s="1"/>
      <c r="U32" s="1"/>
      <c r="V32" s="1"/>
      <c r="W32" s="1"/>
      <c r="X32" s="1"/>
      <c r="Y32" s="2" t="s">
        <v>538</v>
      </c>
    </row>
    <row r="33" spans="1:25" ht="35.1" customHeight="1">
      <c r="A33" s="377"/>
      <c r="B33" s="441"/>
      <c r="C33" s="454"/>
      <c r="D33" s="167"/>
      <c r="E33" s="212">
        <v>2</v>
      </c>
      <c r="F33" s="228" t="s">
        <v>274</v>
      </c>
      <c r="G33" s="456"/>
      <c r="H33" s="1"/>
      <c r="I33" s="1"/>
      <c r="J33" s="326"/>
      <c r="K33" s="165"/>
      <c r="L33" s="1"/>
      <c r="M33" s="447"/>
      <c r="N33" s="25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538</v>
      </c>
    </row>
    <row r="34" spans="1:25" ht="35.1" customHeight="1">
      <c r="A34" s="377">
        <v>18</v>
      </c>
      <c r="B34" s="439" t="s">
        <v>275</v>
      </c>
      <c r="C34" s="453" t="s">
        <v>276</v>
      </c>
      <c r="D34" s="167"/>
      <c r="E34" s="212">
        <v>1</v>
      </c>
      <c r="F34" s="229" t="s">
        <v>277</v>
      </c>
      <c r="G34" s="455" t="s">
        <v>256</v>
      </c>
      <c r="H34" s="1"/>
      <c r="I34" s="1"/>
      <c r="J34" s="325">
        <v>248.02</v>
      </c>
      <c r="K34" s="165"/>
      <c r="L34" s="1"/>
      <c r="M34" s="446" t="s">
        <v>57</v>
      </c>
      <c r="N34" s="256"/>
      <c r="O34" s="34"/>
      <c r="P34" s="34"/>
      <c r="Q34" s="34"/>
      <c r="R34" s="34"/>
      <c r="S34" s="34">
        <v>1</v>
      </c>
      <c r="T34" s="1"/>
      <c r="U34" s="1"/>
      <c r="V34" s="1"/>
      <c r="W34" s="1"/>
      <c r="X34" s="325">
        <v>44.73</v>
      </c>
      <c r="Y34" s="1"/>
    </row>
    <row r="35" spans="1:25" ht="35.1" customHeight="1">
      <c r="A35" s="377"/>
      <c r="B35" s="441"/>
      <c r="C35" s="454"/>
      <c r="D35" s="167"/>
      <c r="E35" s="212">
        <v>2</v>
      </c>
      <c r="F35" s="229" t="s">
        <v>278</v>
      </c>
      <c r="G35" s="456"/>
      <c r="H35" s="1"/>
      <c r="I35" s="1"/>
      <c r="J35" s="326"/>
      <c r="K35" s="165"/>
      <c r="L35" s="1"/>
      <c r="M35" s="447"/>
      <c r="N35" s="256"/>
      <c r="O35" s="34"/>
      <c r="P35" s="34"/>
      <c r="Q35" s="34"/>
      <c r="R35" s="34"/>
      <c r="S35" s="34">
        <v>1</v>
      </c>
      <c r="T35" s="1"/>
      <c r="U35" s="1"/>
      <c r="V35" s="1"/>
      <c r="W35" s="1"/>
      <c r="X35" s="326"/>
      <c r="Y35" s="1"/>
    </row>
    <row r="36" spans="1:25" ht="35.1" customHeight="1">
      <c r="A36" s="377">
        <v>19</v>
      </c>
      <c r="B36" s="439" t="s">
        <v>279</v>
      </c>
      <c r="C36" s="453" t="s">
        <v>247</v>
      </c>
      <c r="D36" s="167"/>
      <c r="E36" s="212">
        <v>1</v>
      </c>
      <c r="F36" s="229" t="s">
        <v>280</v>
      </c>
      <c r="G36" s="455" t="s">
        <v>281</v>
      </c>
      <c r="H36" s="1"/>
      <c r="I36" s="1"/>
      <c r="J36" s="325">
        <v>250.11</v>
      </c>
      <c r="K36" s="165"/>
      <c r="L36" s="1"/>
      <c r="M36" s="446" t="s">
        <v>57</v>
      </c>
      <c r="N36" s="256"/>
      <c r="O36" s="34"/>
      <c r="P36" s="34"/>
      <c r="Q36" s="34"/>
      <c r="R36" s="34"/>
      <c r="S36" s="34">
        <v>1</v>
      </c>
      <c r="T36" s="1"/>
      <c r="U36" s="1"/>
      <c r="V36" s="1"/>
      <c r="W36" s="1"/>
      <c r="X36" s="325">
        <v>31.32</v>
      </c>
      <c r="Y36" s="1"/>
    </row>
    <row r="37" spans="1:25" ht="35.1" customHeight="1">
      <c r="A37" s="377"/>
      <c r="B37" s="441"/>
      <c r="C37" s="454"/>
      <c r="D37" s="167"/>
      <c r="E37" s="212">
        <v>2</v>
      </c>
      <c r="F37" s="228" t="s">
        <v>282</v>
      </c>
      <c r="G37" s="456"/>
      <c r="H37" s="1"/>
      <c r="I37" s="1"/>
      <c r="J37" s="326"/>
      <c r="K37" s="165"/>
      <c r="L37" s="1"/>
      <c r="M37" s="447"/>
      <c r="N37" s="256"/>
      <c r="O37" s="34"/>
      <c r="P37" s="34"/>
      <c r="Q37" s="34"/>
      <c r="R37" s="34"/>
      <c r="S37" s="34">
        <v>1</v>
      </c>
      <c r="T37" s="1"/>
      <c r="U37" s="111"/>
      <c r="V37" s="1"/>
      <c r="W37" s="1"/>
      <c r="X37" s="326"/>
      <c r="Y37" s="1"/>
    </row>
    <row r="38" spans="1:25" ht="35.1" customHeight="1">
      <c r="A38" s="377">
        <v>20</v>
      </c>
      <c r="B38" s="439" t="s">
        <v>283</v>
      </c>
      <c r="C38" s="453" t="s">
        <v>247</v>
      </c>
      <c r="D38" s="167"/>
      <c r="E38" s="212">
        <v>1</v>
      </c>
      <c r="F38" s="229" t="s">
        <v>284</v>
      </c>
      <c r="G38" s="455" t="s">
        <v>285</v>
      </c>
      <c r="H38" s="1"/>
      <c r="I38" s="1"/>
      <c r="J38" s="355">
        <v>250.43</v>
      </c>
      <c r="K38" s="165"/>
      <c r="L38" s="1"/>
      <c r="M38" s="446" t="s">
        <v>57</v>
      </c>
      <c r="N38" s="256"/>
      <c r="O38" s="34"/>
      <c r="P38" s="34"/>
      <c r="Q38" s="34"/>
      <c r="R38" s="34"/>
      <c r="S38" s="34"/>
      <c r="T38" s="34"/>
      <c r="U38" s="34">
        <v>1</v>
      </c>
      <c r="V38" s="1"/>
      <c r="W38" s="1"/>
      <c r="X38" s="325">
        <v>44.76</v>
      </c>
      <c r="Y38" s="2"/>
    </row>
    <row r="39" spans="1:25" ht="35.1" customHeight="1">
      <c r="A39" s="377"/>
      <c r="B39" s="441"/>
      <c r="C39" s="454"/>
      <c r="D39" s="167"/>
      <c r="E39" s="212">
        <v>2</v>
      </c>
      <c r="F39" s="229" t="s">
        <v>286</v>
      </c>
      <c r="G39" s="456"/>
      <c r="H39" s="1"/>
      <c r="I39" s="1"/>
      <c r="J39" s="356"/>
      <c r="K39" s="165"/>
      <c r="L39" s="1"/>
      <c r="M39" s="447"/>
      <c r="N39" s="256">
        <v>1</v>
      </c>
      <c r="O39" s="33"/>
      <c r="P39" s="33"/>
      <c r="Q39" s="33"/>
      <c r="R39" s="33"/>
      <c r="S39" s="33"/>
      <c r="T39" s="1"/>
      <c r="U39" s="111"/>
      <c r="V39" s="1"/>
      <c r="W39" s="1"/>
      <c r="X39" s="326"/>
      <c r="Y39" s="1"/>
    </row>
    <row r="40" spans="1:25" ht="35.1" customHeight="1">
      <c r="A40" s="378">
        <v>21</v>
      </c>
      <c r="B40" s="372" t="s">
        <v>287</v>
      </c>
      <c r="C40" s="429" t="s">
        <v>65</v>
      </c>
      <c r="D40" s="428" t="s">
        <v>288</v>
      </c>
      <c r="E40" s="65">
        <v>1</v>
      </c>
      <c r="F40" s="187" t="s">
        <v>289</v>
      </c>
      <c r="G40" s="364" t="s">
        <v>334</v>
      </c>
      <c r="H40" s="1"/>
      <c r="I40" s="1"/>
      <c r="J40" s="355"/>
      <c r="K40" s="165"/>
      <c r="L40" s="1"/>
      <c r="M40" s="446" t="s">
        <v>57</v>
      </c>
      <c r="N40" s="256"/>
      <c r="O40" s="34"/>
      <c r="P40" s="34"/>
      <c r="Q40" s="34">
        <v>1</v>
      </c>
      <c r="R40" s="33"/>
      <c r="S40" s="33"/>
      <c r="T40" s="1"/>
      <c r="U40" s="111"/>
      <c r="V40" s="1"/>
      <c r="W40" s="1"/>
      <c r="X40" s="1"/>
      <c r="Y40" s="1"/>
    </row>
    <row r="41" spans="1:25" ht="35.1" customHeight="1">
      <c r="A41" s="379"/>
      <c r="B41" s="372"/>
      <c r="C41" s="469"/>
      <c r="D41" s="428"/>
      <c r="E41" s="65">
        <v>2</v>
      </c>
      <c r="F41" s="187" t="s">
        <v>290</v>
      </c>
      <c r="G41" s="364"/>
      <c r="H41" s="1"/>
      <c r="I41" s="1"/>
      <c r="J41" s="356"/>
      <c r="K41" s="165"/>
      <c r="L41" s="1"/>
      <c r="M41" s="448"/>
      <c r="N41" s="256"/>
      <c r="O41" s="114"/>
      <c r="P41" s="34">
        <v>1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ht="35.1" customHeight="1">
      <c r="A42" s="378">
        <v>22</v>
      </c>
      <c r="B42" s="372" t="s">
        <v>291</v>
      </c>
      <c r="C42" s="429" t="s">
        <v>65</v>
      </c>
      <c r="D42" s="428" t="s">
        <v>87</v>
      </c>
      <c r="E42" s="65">
        <v>1</v>
      </c>
      <c r="F42" s="187" t="s">
        <v>292</v>
      </c>
      <c r="G42" s="364" t="s">
        <v>335</v>
      </c>
      <c r="H42" s="1"/>
      <c r="I42" s="1"/>
      <c r="J42" s="325"/>
      <c r="K42" s="165"/>
      <c r="L42" s="1"/>
      <c r="M42" s="448"/>
      <c r="N42" s="256"/>
      <c r="O42" s="34"/>
      <c r="P42" s="34"/>
      <c r="Q42" s="34"/>
      <c r="R42" s="34"/>
      <c r="S42" s="34">
        <v>1</v>
      </c>
      <c r="T42" s="1"/>
      <c r="U42" s="1"/>
      <c r="V42" s="1"/>
      <c r="W42" s="1"/>
      <c r="X42" s="325">
        <v>70.72</v>
      </c>
      <c r="Y42" s="1"/>
    </row>
    <row r="43" spans="1:25" ht="35.1" customHeight="1">
      <c r="A43" s="398"/>
      <c r="B43" s="372"/>
      <c r="C43" s="468"/>
      <c r="D43" s="428"/>
      <c r="E43" s="65">
        <v>2</v>
      </c>
      <c r="F43" s="187" t="s">
        <v>293</v>
      </c>
      <c r="G43" s="364"/>
      <c r="H43" s="1"/>
      <c r="I43" s="1"/>
      <c r="J43" s="384"/>
      <c r="K43" s="165"/>
      <c r="L43" s="1"/>
      <c r="M43" s="448"/>
      <c r="N43" s="256"/>
      <c r="O43" s="34"/>
      <c r="P43" s="34"/>
      <c r="Q43" s="34"/>
      <c r="R43" s="34"/>
      <c r="S43" s="34">
        <v>1</v>
      </c>
      <c r="T43" s="1"/>
      <c r="U43" s="1"/>
      <c r="V43" s="1"/>
      <c r="W43" s="1"/>
      <c r="X43" s="384"/>
      <c r="Y43" s="1"/>
    </row>
    <row r="44" spans="1:25" ht="35.1" customHeight="1">
      <c r="A44" s="379"/>
      <c r="B44" s="372"/>
      <c r="C44" s="469"/>
      <c r="D44" s="428"/>
      <c r="E44" s="65">
        <v>3</v>
      </c>
      <c r="F44" s="187" t="s">
        <v>294</v>
      </c>
      <c r="G44" s="364"/>
      <c r="H44" s="1"/>
      <c r="I44" s="1"/>
      <c r="J44" s="326"/>
      <c r="K44" s="165"/>
      <c r="L44" s="1"/>
      <c r="M44" s="447"/>
      <c r="N44" s="256"/>
      <c r="O44" s="34"/>
      <c r="P44" s="34"/>
      <c r="Q44" s="34"/>
      <c r="R44" s="34"/>
      <c r="S44" s="34">
        <v>1</v>
      </c>
      <c r="T44" s="1"/>
      <c r="U44" s="1"/>
      <c r="V44" s="1"/>
      <c r="W44" s="1"/>
      <c r="X44" s="326"/>
      <c r="Y44" s="1"/>
    </row>
    <row r="45" spans="1:25" ht="35.1" customHeight="1">
      <c r="A45" s="251">
        <v>23</v>
      </c>
      <c r="B45" s="252" t="s">
        <v>621</v>
      </c>
      <c r="C45" s="429" t="s">
        <v>65</v>
      </c>
      <c r="D45" s="428" t="s">
        <v>295</v>
      </c>
      <c r="E45" s="65">
        <v>1</v>
      </c>
      <c r="F45" s="187" t="s">
        <v>296</v>
      </c>
      <c r="G45" s="274" t="s">
        <v>623</v>
      </c>
      <c r="H45" s="1"/>
      <c r="I45" s="1"/>
      <c r="J45" s="325"/>
      <c r="K45" s="165"/>
      <c r="L45" s="1"/>
      <c r="M45" s="446" t="s">
        <v>57</v>
      </c>
      <c r="N45" s="256"/>
      <c r="O45" s="114"/>
      <c r="P45" s="114"/>
      <c r="Q45" s="34">
        <v>1</v>
      </c>
      <c r="R45" s="1"/>
      <c r="S45" s="1"/>
      <c r="T45" s="1"/>
      <c r="U45" s="1"/>
      <c r="V45" s="1"/>
      <c r="W45" s="1"/>
      <c r="X45" s="1"/>
      <c r="Y45" s="1"/>
    </row>
    <row r="46" spans="1:25" ht="35.1" customHeight="1">
      <c r="A46" s="251">
        <v>24</v>
      </c>
      <c r="B46" s="252" t="s">
        <v>622</v>
      </c>
      <c r="C46" s="469"/>
      <c r="D46" s="428"/>
      <c r="E46" s="65">
        <v>1</v>
      </c>
      <c r="F46" s="187" t="s">
        <v>297</v>
      </c>
      <c r="G46" s="282" t="s">
        <v>623</v>
      </c>
      <c r="H46" s="1"/>
      <c r="I46" s="1"/>
      <c r="J46" s="326"/>
      <c r="K46" s="165"/>
      <c r="L46" s="1"/>
      <c r="M46" s="447"/>
      <c r="N46" s="256"/>
      <c r="O46" s="114"/>
      <c r="P46" s="114"/>
      <c r="Q46" s="34">
        <v>1</v>
      </c>
      <c r="R46" s="1"/>
      <c r="S46" s="1"/>
      <c r="T46" s="1"/>
      <c r="U46" s="1"/>
      <c r="V46" s="1"/>
      <c r="W46" s="1"/>
      <c r="X46" s="1"/>
      <c r="Y46" s="1"/>
    </row>
    <row r="47" spans="1:25" ht="35.1" customHeight="1">
      <c r="A47" s="251">
        <v>25</v>
      </c>
      <c r="B47" s="252" t="s">
        <v>624</v>
      </c>
      <c r="C47" s="429" t="s">
        <v>65</v>
      </c>
      <c r="D47" s="428" t="s">
        <v>298</v>
      </c>
      <c r="E47" s="65">
        <v>1</v>
      </c>
      <c r="F47" s="187" t="s">
        <v>299</v>
      </c>
      <c r="G47" s="282" t="s">
        <v>626</v>
      </c>
      <c r="H47" s="1"/>
      <c r="I47" s="1"/>
      <c r="J47" s="325"/>
      <c r="K47" s="165"/>
      <c r="L47" s="1"/>
      <c r="M47" s="446" t="s">
        <v>57</v>
      </c>
      <c r="N47" s="25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>
      <c r="A48" s="251">
        <v>26</v>
      </c>
      <c r="B48" s="252" t="s">
        <v>625</v>
      </c>
      <c r="C48" s="469"/>
      <c r="D48" s="428"/>
      <c r="E48" s="65">
        <v>1</v>
      </c>
      <c r="F48" s="187" t="s">
        <v>300</v>
      </c>
      <c r="G48" s="237" t="s">
        <v>627</v>
      </c>
      <c r="H48" s="1"/>
      <c r="I48" s="1"/>
      <c r="J48" s="326"/>
      <c r="K48" s="165"/>
      <c r="L48" s="1"/>
      <c r="M48" s="447"/>
      <c r="N48" s="256"/>
      <c r="O48" s="34">
        <v>1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>
      <c r="A49" s="251">
        <v>27</v>
      </c>
      <c r="B49" s="252" t="s">
        <v>630</v>
      </c>
      <c r="C49" s="429" t="s">
        <v>65</v>
      </c>
      <c r="D49" s="428" t="s">
        <v>89</v>
      </c>
      <c r="E49" s="65">
        <v>1</v>
      </c>
      <c r="F49" s="187" t="s">
        <v>301</v>
      </c>
      <c r="G49" s="282" t="s">
        <v>628</v>
      </c>
      <c r="H49" s="1"/>
      <c r="I49" s="1"/>
      <c r="J49" s="325"/>
      <c r="K49" s="165"/>
      <c r="L49" s="1"/>
      <c r="M49" s="446" t="s">
        <v>57</v>
      </c>
      <c r="N49" s="256"/>
      <c r="O49" s="114"/>
      <c r="P49" s="34">
        <v>1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>
      <c r="A50" s="251">
        <v>28</v>
      </c>
      <c r="B50" s="252" t="s">
        <v>631</v>
      </c>
      <c r="C50" s="469"/>
      <c r="D50" s="428"/>
      <c r="E50" s="65">
        <v>1</v>
      </c>
      <c r="F50" s="187" t="s">
        <v>302</v>
      </c>
      <c r="G50" s="282" t="s">
        <v>629</v>
      </c>
      <c r="H50" s="1"/>
      <c r="I50" s="1"/>
      <c r="J50" s="326"/>
      <c r="K50" s="165"/>
      <c r="L50" s="1"/>
      <c r="M50" s="447"/>
      <c r="N50" s="25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>
      <c r="A51" s="251">
        <v>29</v>
      </c>
      <c r="B51" s="252" t="s">
        <v>633</v>
      </c>
      <c r="C51" s="429" t="s">
        <v>65</v>
      </c>
      <c r="D51" s="428" t="s">
        <v>303</v>
      </c>
      <c r="E51" s="65">
        <v>1</v>
      </c>
      <c r="F51" s="187" t="s">
        <v>304</v>
      </c>
      <c r="G51" s="283" t="s">
        <v>629</v>
      </c>
      <c r="H51" s="1"/>
      <c r="I51" s="1"/>
      <c r="J51" s="325"/>
      <c r="K51" s="165"/>
      <c r="L51" s="1"/>
      <c r="M51" s="446" t="s">
        <v>57</v>
      </c>
      <c r="N51" s="25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>
      <c r="A52" s="251">
        <v>30</v>
      </c>
      <c r="B52" s="252" t="s">
        <v>634</v>
      </c>
      <c r="C52" s="469"/>
      <c r="D52" s="428"/>
      <c r="E52" s="65">
        <v>1</v>
      </c>
      <c r="F52" s="187" t="s">
        <v>305</v>
      </c>
      <c r="G52" s="284" t="s">
        <v>632</v>
      </c>
      <c r="H52" s="1"/>
      <c r="I52" s="1"/>
      <c r="J52" s="326"/>
      <c r="K52" s="165"/>
      <c r="L52" s="1"/>
      <c r="M52" s="447"/>
      <c r="N52" s="25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>
      <c r="A53" s="163">
        <v>31</v>
      </c>
      <c r="B53" s="164" t="s">
        <v>306</v>
      </c>
      <c r="C53" s="188" t="s">
        <v>65</v>
      </c>
      <c r="D53" s="189" t="s">
        <v>307</v>
      </c>
      <c r="E53" s="65">
        <v>1</v>
      </c>
      <c r="F53" s="187" t="s">
        <v>308</v>
      </c>
      <c r="G53" s="285" t="s">
        <v>309</v>
      </c>
      <c r="H53" s="1"/>
      <c r="I53" s="1"/>
      <c r="J53" s="162"/>
      <c r="K53" s="165"/>
      <c r="L53" s="1"/>
      <c r="M53" s="256" t="s">
        <v>57</v>
      </c>
      <c r="N53" s="256"/>
      <c r="O53" s="114"/>
      <c r="P53" s="114"/>
      <c r="Q53" s="114"/>
      <c r="R53" s="114"/>
      <c r="S53" s="34">
        <v>1</v>
      </c>
      <c r="T53" s="1"/>
      <c r="U53" s="1"/>
      <c r="V53" s="1"/>
      <c r="W53" s="1"/>
      <c r="X53" s="1"/>
      <c r="Y53" s="1"/>
    </row>
    <row r="54" spans="1:25" ht="35.1" customHeight="1">
      <c r="A54" s="163">
        <v>32</v>
      </c>
      <c r="B54" s="164" t="s">
        <v>310</v>
      </c>
      <c r="C54" s="188" t="s">
        <v>65</v>
      </c>
      <c r="D54" s="189" t="s">
        <v>88</v>
      </c>
      <c r="E54" s="65">
        <v>1</v>
      </c>
      <c r="F54" s="187" t="s">
        <v>311</v>
      </c>
      <c r="G54" s="274" t="s">
        <v>635</v>
      </c>
      <c r="H54" s="1"/>
      <c r="I54" s="1"/>
      <c r="J54" s="162"/>
      <c r="K54" s="165"/>
      <c r="L54" s="1"/>
      <c r="M54" s="256" t="s">
        <v>57</v>
      </c>
      <c r="N54" s="25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>
      <c r="A55" s="378">
        <v>33</v>
      </c>
      <c r="B55" s="372" t="s">
        <v>312</v>
      </c>
      <c r="C55" s="429" t="s">
        <v>65</v>
      </c>
      <c r="D55" s="428" t="s">
        <v>313</v>
      </c>
      <c r="E55" s="65">
        <v>1</v>
      </c>
      <c r="F55" s="187" t="s">
        <v>314</v>
      </c>
      <c r="G55" s="471" t="s">
        <v>336</v>
      </c>
      <c r="H55" s="1"/>
      <c r="I55" s="1"/>
      <c r="J55" s="325"/>
      <c r="K55" s="165"/>
      <c r="L55" s="1"/>
      <c r="M55" s="446" t="s">
        <v>57</v>
      </c>
      <c r="N55" s="256"/>
      <c r="O55" s="114"/>
      <c r="P55" s="114"/>
      <c r="Q55" s="34">
        <v>1</v>
      </c>
      <c r="R55" s="1"/>
      <c r="S55" s="1"/>
      <c r="T55" s="1"/>
      <c r="U55" s="1"/>
      <c r="V55" s="1"/>
      <c r="W55" s="1"/>
      <c r="X55" s="1"/>
      <c r="Y55" s="1"/>
    </row>
    <row r="56" spans="1:25" ht="35.1" customHeight="1">
      <c r="A56" s="379"/>
      <c r="B56" s="372"/>
      <c r="C56" s="469"/>
      <c r="D56" s="428"/>
      <c r="E56" s="65">
        <v>2</v>
      </c>
      <c r="F56" s="187" t="s">
        <v>316</v>
      </c>
      <c r="G56" s="471" t="s">
        <v>315</v>
      </c>
      <c r="H56" s="1"/>
      <c r="I56" s="1"/>
      <c r="J56" s="326"/>
      <c r="K56" s="165"/>
      <c r="L56" s="1"/>
      <c r="M56" s="447"/>
      <c r="N56" s="256"/>
      <c r="O56" s="114"/>
      <c r="P56" s="114"/>
      <c r="Q56" s="114"/>
      <c r="R56" s="34">
        <v>1</v>
      </c>
      <c r="S56" s="1"/>
      <c r="T56" s="1"/>
      <c r="U56" s="1"/>
      <c r="V56" s="1"/>
      <c r="W56" s="1"/>
      <c r="X56" s="1"/>
      <c r="Y56" s="1"/>
    </row>
    <row r="57" spans="1:25" ht="35.1" customHeight="1">
      <c r="A57" s="163">
        <v>34</v>
      </c>
      <c r="B57" s="164" t="s">
        <v>317</v>
      </c>
      <c r="C57" s="188" t="s">
        <v>65</v>
      </c>
      <c r="D57" s="189" t="s">
        <v>318</v>
      </c>
      <c r="E57" s="65">
        <v>1</v>
      </c>
      <c r="F57" s="187" t="s">
        <v>319</v>
      </c>
      <c r="G57" s="274" t="s">
        <v>636</v>
      </c>
      <c r="H57" s="1"/>
      <c r="I57" s="1"/>
      <c r="J57" s="162"/>
      <c r="K57" s="165"/>
      <c r="L57" s="1"/>
      <c r="M57" s="256" t="s">
        <v>57</v>
      </c>
      <c r="N57" s="25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5.1" customHeight="1">
      <c r="A58" s="378">
        <v>35</v>
      </c>
      <c r="B58" s="372" t="s">
        <v>320</v>
      </c>
      <c r="C58" s="429" t="s">
        <v>65</v>
      </c>
      <c r="D58" s="428" t="s">
        <v>90</v>
      </c>
      <c r="E58" s="65">
        <v>1</v>
      </c>
      <c r="F58" s="187" t="s">
        <v>321</v>
      </c>
      <c r="G58" s="364" t="s">
        <v>339</v>
      </c>
      <c r="H58" s="1"/>
      <c r="I58" s="1"/>
      <c r="J58" s="325"/>
      <c r="K58" s="165"/>
      <c r="L58" s="1"/>
      <c r="M58" s="446" t="s">
        <v>57</v>
      </c>
      <c r="N58" s="256"/>
      <c r="O58" s="114"/>
      <c r="P58" s="114"/>
      <c r="Q58" s="114"/>
      <c r="R58" s="114"/>
      <c r="S58" s="34">
        <v>1</v>
      </c>
      <c r="T58" s="1"/>
      <c r="U58" s="1"/>
      <c r="V58" s="1"/>
      <c r="W58" s="1"/>
      <c r="X58" s="325">
        <v>61.19</v>
      </c>
      <c r="Y58" s="1"/>
    </row>
    <row r="59" spans="1:25" ht="35.1" customHeight="1">
      <c r="A59" s="398"/>
      <c r="B59" s="372"/>
      <c r="C59" s="468"/>
      <c r="D59" s="428"/>
      <c r="E59" s="65">
        <v>2</v>
      </c>
      <c r="F59" s="187" t="s">
        <v>322</v>
      </c>
      <c r="G59" s="364"/>
      <c r="H59" s="1"/>
      <c r="I59" s="1"/>
      <c r="J59" s="384"/>
      <c r="K59" s="165"/>
      <c r="L59" s="1"/>
      <c r="M59" s="448"/>
      <c r="N59" s="256"/>
      <c r="O59" s="114"/>
      <c r="P59" s="114"/>
      <c r="Q59" s="114"/>
      <c r="R59" s="114"/>
      <c r="S59" s="34">
        <v>1</v>
      </c>
      <c r="T59" s="1"/>
      <c r="U59" s="1"/>
      <c r="V59" s="1"/>
      <c r="W59" s="1"/>
      <c r="X59" s="384"/>
      <c r="Y59" s="1"/>
    </row>
    <row r="60" spans="1:25" ht="35.1" customHeight="1">
      <c r="A60" s="379"/>
      <c r="B60" s="372"/>
      <c r="C60" s="469"/>
      <c r="D60" s="428"/>
      <c r="E60" s="65">
        <v>3</v>
      </c>
      <c r="F60" s="187" t="s">
        <v>323</v>
      </c>
      <c r="G60" s="364"/>
      <c r="H60" s="1"/>
      <c r="I60" s="1"/>
      <c r="J60" s="326"/>
      <c r="K60" s="165"/>
      <c r="L60" s="1"/>
      <c r="M60" s="447"/>
      <c r="N60" s="256">
        <v>1</v>
      </c>
      <c r="O60" s="1"/>
      <c r="P60" s="1"/>
      <c r="Q60" s="1"/>
      <c r="R60" s="1"/>
      <c r="S60" s="1"/>
      <c r="T60" s="1"/>
      <c r="U60" s="1"/>
      <c r="V60" s="1"/>
      <c r="W60" s="1"/>
      <c r="X60" s="326"/>
      <c r="Y60" s="1"/>
    </row>
    <row r="61" spans="1:25" ht="35.1" customHeight="1">
      <c r="A61" s="378">
        <v>36</v>
      </c>
      <c r="B61" s="372" t="s">
        <v>324</v>
      </c>
      <c r="C61" s="429" t="s">
        <v>65</v>
      </c>
      <c r="D61" s="428" t="s">
        <v>91</v>
      </c>
      <c r="E61" s="65">
        <v>1</v>
      </c>
      <c r="F61" s="187" t="s">
        <v>325</v>
      </c>
      <c r="G61" s="364" t="s">
        <v>326</v>
      </c>
      <c r="H61" s="1"/>
      <c r="I61" s="1"/>
      <c r="J61" s="355"/>
      <c r="K61" s="165"/>
      <c r="L61" s="1"/>
      <c r="M61" s="446" t="s">
        <v>57</v>
      </c>
      <c r="N61" s="25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398"/>
      <c r="B62" s="372"/>
      <c r="C62" s="468"/>
      <c r="D62" s="428"/>
      <c r="E62" s="65">
        <v>2</v>
      </c>
      <c r="F62" s="187" t="s">
        <v>327</v>
      </c>
      <c r="G62" s="364"/>
      <c r="H62" s="1"/>
      <c r="I62" s="1"/>
      <c r="J62" s="470"/>
      <c r="K62" s="165"/>
      <c r="L62" s="1"/>
      <c r="M62" s="448"/>
      <c r="N62" s="256"/>
      <c r="O62" s="114"/>
      <c r="P62" s="34">
        <v>1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379"/>
      <c r="B63" s="372"/>
      <c r="C63" s="469"/>
      <c r="D63" s="428"/>
      <c r="E63" s="65">
        <v>3</v>
      </c>
      <c r="F63" s="187" t="s">
        <v>328</v>
      </c>
      <c r="G63" s="364"/>
      <c r="H63" s="1"/>
      <c r="I63" s="1"/>
      <c r="J63" s="356"/>
      <c r="K63" s="165"/>
      <c r="L63" s="1"/>
      <c r="M63" s="447"/>
      <c r="N63" s="256"/>
      <c r="O63" s="114"/>
      <c r="P63" s="114"/>
      <c r="Q63" s="114"/>
      <c r="R63" s="114"/>
      <c r="S63" s="34">
        <v>1</v>
      </c>
      <c r="T63" s="1"/>
      <c r="U63" s="1"/>
      <c r="V63" s="1"/>
      <c r="W63" s="1"/>
      <c r="X63" s="1"/>
      <c r="Y63" s="1"/>
    </row>
    <row r="64" spans="1:25" ht="56.25" customHeight="1">
      <c r="A64" s="163">
        <v>37</v>
      </c>
      <c r="B64" s="164" t="s">
        <v>329</v>
      </c>
      <c r="C64" s="188" t="s">
        <v>65</v>
      </c>
      <c r="D64" s="189" t="s">
        <v>330</v>
      </c>
      <c r="E64" s="65">
        <v>1</v>
      </c>
      <c r="F64" s="187" t="s">
        <v>331</v>
      </c>
      <c r="G64" s="274" t="s">
        <v>337</v>
      </c>
      <c r="H64" s="1"/>
      <c r="I64" s="1"/>
      <c r="J64" s="165"/>
      <c r="K64" s="165"/>
      <c r="L64" s="1"/>
      <c r="M64" s="256" t="s">
        <v>57</v>
      </c>
      <c r="N64" s="165"/>
      <c r="O64" s="34"/>
      <c r="P64" s="34"/>
      <c r="Q64" s="34"/>
      <c r="R64" s="34"/>
      <c r="S64" s="34">
        <v>1</v>
      </c>
      <c r="T64" s="1"/>
      <c r="U64" s="1"/>
      <c r="V64" s="1"/>
      <c r="W64" s="1"/>
      <c r="X64" s="272">
        <v>24.25</v>
      </c>
      <c r="Y64" s="1"/>
    </row>
    <row r="65" spans="1:25" ht="58.5" customHeight="1">
      <c r="A65" s="163">
        <v>38</v>
      </c>
      <c r="B65" s="164" t="s">
        <v>332</v>
      </c>
      <c r="C65" s="189" t="s">
        <v>64</v>
      </c>
      <c r="D65" s="189" t="s">
        <v>92</v>
      </c>
      <c r="E65" s="65">
        <v>1</v>
      </c>
      <c r="F65" s="187" t="s">
        <v>333</v>
      </c>
      <c r="G65" s="274" t="s">
        <v>338</v>
      </c>
      <c r="H65" s="1"/>
      <c r="I65" s="1"/>
      <c r="J65" s="165"/>
      <c r="K65" s="165"/>
      <c r="L65" s="1"/>
      <c r="M65" s="256" t="s">
        <v>57</v>
      </c>
      <c r="N65" s="165"/>
      <c r="O65" s="34"/>
      <c r="P65" s="34"/>
      <c r="Q65" s="34"/>
      <c r="R65" s="34"/>
      <c r="S65" s="34"/>
      <c r="T65" s="34"/>
      <c r="U65" s="34">
        <v>1</v>
      </c>
      <c r="V65" s="1"/>
      <c r="W65" s="1"/>
      <c r="X65" s="201">
        <v>44.52</v>
      </c>
      <c r="Y65" s="2"/>
    </row>
    <row r="66" spans="1:25" s="11" customFormat="1" ht="24.95" customHeight="1">
      <c r="A66" s="374" t="s">
        <v>58</v>
      </c>
      <c r="B66" s="374"/>
      <c r="C66" s="374"/>
      <c r="D66" s="374"/>
      <c r="E66" s="166">
        <f>E8+E10+E13+E15+E17+E20+E23+E26+E28+E31+E33+E35+E37+E39+E41+E44+E46+E48+E50+E52+E53+E54+E56+E57+E60+E63+E64+E65+E21+E22+E24+E25+E29+E30+E45+E47+E49+E51</f>
        <v>58</v>
      </c>
      <c r="F66" s="162"/>
      <c r="G66" s="286"/>
      <c r="H66" s="162"/>
      <c r="I66" s="162"/>
      <c r="J66" s="85">
        <f>SUM(J8:J65)</f>
        <v>3999.61</v>
      </c>
      <c r="K66" s="162"/>
      <c r="L66" s="162"/>
      <c r="M66" s="162"/>
      <c r="N66" s="162">
        <f t="shared" ref="N66:X66" si="0">SUM(N8:N65)</f>
        <v>16</v>
      </c>
      <c r="O66" s="265">
        <f>SUM(O8:O65)</f>
        <v>1</v>
      </c>
      <c r="P66" s="265">
        <f t="shared" ref="P66:W66" si="1">SUM(P8:P65)</f>
        <v>5</v>
      </c>
      <c r="Q66" s="265">
        <f t="shared" si="1"/>
        <v>7</v>
      </c>
      <c r="R66" s="265">
        <f t="shared" si="1"/>
        <v>1</v>
      </c>
      <c r="S66" s="265">
        <f>SUM(S8:S65)</f>
        <v>14</v>
      </c>
      <c r="T66" s="265">
        <f t="shared" si="1"/>
        <v>2</v>
      </c>
      <c r="U66" s="265">
        <f>SUM(U8:U65)</f>
        <v>2</v>
      </c>
      <c r="V66" s="265">
        <f>SUM(V8:V65)</f>
        <v>5</v>
      </c>
      <c r="W66" s="265">
        <f t="shared" si="1"/>
        <v>2</v>
      </c>
      <c r="X66" s="265">
        <f t="shared" si="0"/>
        <v>922.48</v>
      </c>
      <c r="Y66" s="162"/>
    </row>
  </sheetData>
  <mergeCells count="159">
    <mergeCell ref="X11:X13"/>
    <mergeCell ref="X16:X17"/>
    <mergeCell ref="X34:X35"/>
    <mergeCell ref="X36:X37"/>
    <mergeCell ref="X42:X44"/>
    <mergeCell ref="X58:X60"/>
    <mergeCell ref="M58:M60"/>
    <mergeCell ref="M61:M63"/>
    <mergeCell ref="D55:D56"/>
    <mergeCell ref="G55:G56"/>
    <mergeCell ref="J55:J56"/>
    <mergeCell ref="M55:M56"/>
    <mergeCell ref="C51:C52"/>
    <mergeCell ref="D51:D52"/>
    <mergeCell ref="M9:M10"/>
    <mergeCell ref="M11:M13"/>
    <mergeCell ref="M14:M15"/>
    <mergeCell ref="M16:M17"/>
    <mergeCell ref="M18:M20"/>
    <mergeCell ref="M21:M23"/>
    <mergeCell ref="M24:M26"/>
    <mergeCell ref="M27:M28"/>
    <mergeCell ref="M29:M31"/>
    <mergeCell ref="M32:M33"/>
    <mergeCell ref="M34:M35"/>
    <mergeCell ref="M36:M37"/>
    <mergeCell ref="M38:M39"/>
    <mergeCell ref="M40:M44"/>
    <mergeCell ref="M45:M46"/>
    <mergeCell ref="M47:M48"/>
    <mergeCell ref="M49:M50"/>
    <mergeCell ref="M51:M52"/>
    <mergeCell ref="J51:J52"/>
    <mergeCell ref="C49:C50"/>
    <mergeCell ref="D49:D50"/>
    <mergeCell ref="J49:J50"/>
    <mergeCell ref="C47:C48"/>
    <mergeCell ref="D47:D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C45:C46"/>
    <mergeCell ref="D45:D46"/>
    <mergeCell ref="J45:J46"/>
    <mergeCell ref="A42:A44"/>
    <mergeCell ref="B42:B44"/>
    <mergeCell ref="C42:C44"/>
    <mergeCell ref="D42:D44"/>
    <mergeCell ref="G42:G44"/>
    <mergeCell ref="J42:J44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C29:C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C21:C23"/>
    <mergeCell ref="J21:J23"/>
    <mergeCell ref="C24:C26"/>
    <mergeCell ref="J24:J26"/>
    <mergeCell ref="A27:A28"/>
    <mergeCell ref="B27:B28"/>
    <mergeCell ref="C27:C28"/>
    <mergeCell ref="G27:G28"/>
    <mergeCell ref="J27:J28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</mergeCells>
  <pageMargins left="0.12" right="0.05" top="0.13" bottom="0.13" header="0.13" footer="0.13"/>
  <pageSetup paperSize="9" scale="76" orientation="landscape" r:id="rId1"/>
  <rowBreaks count="4" manualBreakCount="4">
    <brk id="23" max="24" man="1"/>
    <brk id="41" max="24" man="1"/>
    <brk id="60" max="24" man="1"/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2015-02-26T06:48:55Z</cp:lastPrinted>
  <dcterms:created xsi:type="dcterms:W3CDTF">2012-03-01T16:49:07Z</dcterms:created>
  <dcterms:modified xsi:type="dcterms:W3CDTF">2015-04-18T07:22:04Z</dcterms:modified>
</cp:coreProperties>
</file>